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'Sheet2'!$A$47:$P$94</definedName>
  </definedNames>
  <calcPr fullCalcOnLoad="1"/>
</workbook>
</file>

<file path=xl/sharedStrings.xml><?xml version="1.0" encoding="utf-8"?>
<sst xmlns="http://schemas.openxmlformats.org/spreadsheetml/2006/main" count="346" uniqueCount="106">
  <si>
    <t>LabID</t>
  </si>
  <si>
    <t>CustCode</t>
  </si>
  <si>
    <t>Sample</t>
  </si>
  <si>
    <t>CropCode</t>
  </si>
  <si>
    <t>Yield</t>
  </si>
  <si>
    <t>pH</t>
  </si>
  <si>
    <t>T_No3</t>
  </si>
  <si>
    <t>P</t>
  </si>
  <si>
    <t>K</t>
  </si>
  <si>
    <t>Cl</t>
  </si>
  <si>
    <t>NH4</t>
  </si>
  <si>
    <t>Count</t>
  </si>
  <si>
    <t>Average</t>
  </si>
  <si>
    <t>Min</t>
  </si>
  <si>
    <t>Max</t>
  </si>
  <si>
    <t>Median</t>
  </si>
  <si>
    <t>Mode</t>
  </si>
  <si>
    <t>No date provided</t>
  </si>
  <si>
    <t>Customer Code is 950</t>
  </si>
  <si>
    <t xml:space="preserve">Crop Code is </t>
  </si>
  <si>
    <t xml:space="preserve">Price Code is </t>
  </si>
  <si>
    <t>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</si>
  <si>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</si>
  <si>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</si>
  <si>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</si>
  <si>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</si>
  <si>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</si>
  <si>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</si>
  <si>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</si>
  <si>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</si>
  <si>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</si>
  <si>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</si>
  <si>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</si>
  <si>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</si>
  <si>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</si>
  <si>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</si>
  <si>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</si>
  <si>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</si>
  <si>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</si>
  <si>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</si>
  <si>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</si>
  <si>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</si>
  <si>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</si>
  <si>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</si>
  <si>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</si>
  <si>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</si>
  <si>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</si>
  <si>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</si>
  <si>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</si>
  <si>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</si>
  <si>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</si>
  <si>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</si>
  <si>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</si>
  <si>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</si>
  <si>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</si>
  <si>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</si>
  <si>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5</t>
  </si>
  <si>
    <t>6</t>
  </si>
  <si>
    <t>7</t>
  </si>
  <si>
    <t>8</t>
  </si>
  <si>
    <t>9</t>
  </si>
  <si>
    <t>County</t>
  </si>
  <si>
    <t>SOIL ROUTINE TEST SAMMARY</t>
  </si>
  <si>
    <t>Total</t>
  </si>
  <si>
    <t>&lt;5.5</t>
  </si>
  <si>
    <t>5.5~6.5</t>
  </si>
  <si>
    <t>6.6~7.5</t>
  </si>
  <si>
    <t>&gt;7.5</t>
  </si>
  <si>
    <t>Percent</t>
  </si>
  <si>
    <t>NO3</t>
  </si>
  <si>
    <t>&lt;10</t>
  </si>
  <si>
    <t>10~20</t>
  </si>
  <si>
    <t>20~40</t>
  </si>
  <si>
    <t>&gt;40</t>
  </si>
  <si>
    <t>&lt;65</t>
  </si>
  <si>
    <t>65~120</t>
  </si>
  <si>
    <t>120~300</t>
  </si>
  <si>
    <t>&gt;300</t>
  </si>
  <si>
    <t>&lt;120</t>
  </si>
  <si>
    <t>120~250</t>
  </si>
  <si>
    <t>250~350</t>
  </si>
  <si>
    <t>&gt;350</t>
  </si>
  <si>
    <t>.%</t>
  </si>
  <si>
    <t>Sec</t>
  </si>
  <si>
    <t>Trt.</t>
  </si>
  <si>
    <t>Depth</t>
  </si>
  <si>
    <t>Thickness</t>
  </si>
  <si>
    <t>N</t>
  </si>
  <si>
    <t>C</t>
  </si>
  <si>
    <t>Thickness (ft)</t>
  </si>
  <si>
    <r>
      <t>NO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-N</t>
    </r>
  </si>
  <si>
    <t>pp2m</t>
  </si>
  <si>
    <t>Section I, 4 inches rain</t>
  </si>
  <si>
    <t>Section II, 10 inches rain</t>
  </si>
  <si>
    <r>
      <t>NH</t>
    </r>
    <r>
      <rPr>
        <b/>
        <vertAlign val="subscript"/>
        <sz val="10"/>
        <rFont val="Arial"/>
        <family val="2"/>
      </rPr>
      <t>4</t>
    </r>
  </si>
  <si>
    <t>Raw Data</t>
  </si>
  <si>
    <t>lb/acre equivalents</t>
  </si>
  <si>
    <t>Data adjusted for Control, pp2m Concentrations</t>
  </si>
  <si>
    <t>Data Adjusted for Control, lb/acre Amounts</t>
  </si>
  <si>
    <t>Data as Percentage of Nutrient Applied</t>
  </si>
  <si>
    <t>%</t>
  </si>
  <si>
    <t xml:space="preserve"> </t>
  </si>
  <si>
    <t>SOIL 4234 Lab - Fertilizer Leaching and Nutrient Mobility</t>
  </si>
  <si>
    <t>Relative Immobility</t>
  </si>
  <si>
    <t>0-3</t>
  </si>
  <si>
    <t>0-6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</si>
</sst>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ack]#0.00;[Yellow]#0.00;\-\-;&quot;missing&quot;@"/>
    <numFmt numFmtId="165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9"/>
      <color indexed="21"/>
      <name val="Arial"/>
      <family val="2"/>
    </font>
    <font>
      <sz val="8"/>
      <color indexed="14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65" fontId="1" fillId="0" borderId="0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165" fontId="0" fillId="0" borderId="3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165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6" xfId="0" applyBorder="1" applyAlignment="1">
      <alignment horizontal="center"/>
    </xf>
    <xf numFmtId="165" fontId="0" fillId="0" borderId="6" xfId="0" applyNumberFormat="1" applyBorder="1" applyAlignment="1">
      <alignment/>
    </xf>
    <xf numFmtId="1" fontId="0" fillId="0" borderId="6" xfId="0" applyNumberFormat="1" applyBorder="1" applyAlignment="1">
      <alignment/>
    </xf>
    <xf numFmtId="0" fontId="1" fillId="0" borderId="7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1" fillId="0" borderId="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workbookViewId="0" topLeftCell="A24">
      <selection activeCell="F26" sqref="F26:X46"/>
    </sheetView>
  </sheetViews>
  <sheetFormatPr defaultColWidth="9.140625" defaultRowHeight="12.75"/>
  <cols>
    <col min="4" max="4" width="6.140625" style="0" customWidth="1"/>
    <col min="5" max="5" width="6.57421875" style="5" customWidth="1"/>
    <col min="6" max="6" width="7.421875" style="5" customWidth="1"/>
    <col min="7" max="7" width="7.7109375" style="5" customWidth="1"/>
    <col min="8" max="8" width="5.7109375" style="5" customWidth="1"/>
    <col min="9" max="9" width="5.8515625" style="0" customWidth="1"/>
    <col min="11" max="11" width="5.57421875" style="0" customWidth="1"/>
    <col min="12" max="12" width="6.00390625" style="0" customWidth="1"/>
    <col min="13" max="13" width="6.421875" style="0" customWidth="1"/>
    <col min="14" max="14" width="5.57421875" style="0" customWidth="1"/>
    <col min="15" max="15" width="4.57421875" style="0" customWidth="1"/>
    <col min="16" max="16" width="4.140625" style="0" customWidth="1"/>
    <col min="17" max="17" width="7.140625" style="0" customWidth="1"/>
    <col min="18" max="19" width="6.140625" style="0" customWidth="1"/>
    <col min="20" max="20" width="7.421875" style="0" customWidth="1"/>
    <col min="21" max="21" width="5.00390625" style="0" customWidth="1"/>
    <col min="22" max="22" width="5.28125" style="0" customWidth="1"/>
    <col min="23" max="23" width="6.28125" style="0" customWidth="1"/>
    <col min="24" max="24" width="6.8515625" style="0" customWidth="1"/>
  </cols>
  <sheetData>
    <row r="1" spans="1:14" ht="12.75">
      <c r="A1" s="2" t="s">
        <v>0</v>
      </c>
      <c r="B1" s="2" t="s">
        <v>1</v>
      </c>
      <c r="C1" s="2" t="s">
        <v>61</v>
      </c>
      <c r="D1" s="2" t="s">
        <v>2</v>
      </c>
      <c r="E1" s="2" t="s">
        <v>3</v>
      </c>
      <c r="F1" s="2"/>
      <c r="G1" s="2" t="s">
        <v>4</v>
      </c>
      <c r="H1" s="2"/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</row>
    <row r="3" spans="5:14" ht="12.75">
      <c r="E3" s="9" t="s">
        <v>11</v>
      </c>
      <c r="F3" s="9"/>
      <c r="G3" s="5">
        <f>COUNT($G$27:$G$67)</f>
        <v>40</v>
      </c>
      <c r="I3">
        <f>COUNT($I$27:$I$67)</f>
        <v>40</v>
      </c>
      <c r="J3">
        <f>COUNT($J$27:$J$67)</f>
        <v>40</v>
      </c>
      <c r="K3">
        <f>COUNT($K$27:$K$67)</f>
        <v>40</v>
      </c>
      <c r="L3">
        <f>COUNT($L$27:$L$67)</f>
        <v>40</v>
      </c>
      <c r="M3">
        <f>COUNT($M$27:$M$67)</f>
        <v>20</v>
      </c>
      <c r="N3">
        <f>COUNT($N$27:$N$67)</f>
        <v>20</v>
      </c>
    </row>
    <row r="4" spans="5:14" ht="12.75">
      <c r="E4" s="9" t="s">
        <v>12</v>
      </c>
      <c r="F4" s="9"/>
      <c r="I4" s="4">
        <f>AVERAGE($I$27:$I$67)</f>
        <v>7.5425000309944155</v>
      </c>
      <c r="J4" s="4">
        <f>AVERAGE($J$27:$J$67)</f>
        <v>13.525</v>
      </c>
      <c r="K4" s="4">
        <f>AVERAGE($K$27:$K$67)</f>
        <v>107.975</v>
      </c>
      <c r="L4" s="4">
        <f>AVERAGE($L$27:$L$67)</f>
        <v>451.55</v>
      </c>
      <c r="M4" s="4">
        <f>AVERAGE($M$27:$M$67)</f>
        <v>48.35</v>
      </c>
      <c r="N4" s="4">
        <f>AVERAGE($N$27:$N$67)</f>
        <v>45.2</v>
      </c>
    </row>
    <row r="5" spans="5:14" ht="12.75">
      <c r="E5" s="9" t="s">
        <v>13</v>
      </c>
      <c r="F5" s="9"/>
      <c r="I5">
        <f>MIN($I$27:$I$67)</f>
        <v>6.400000095367432</v>
      </c>
      <c r="J5">
        <f>MIN($J$27:$J$67)</f>
        <v>2</v>
      </c>
      <c r="K5">
        <f>MIN($K$27:$K$67)</f>
        <v>0</v>
      </c>
      <c r="L5">
        <f>MIN($L$27:$L$67)</f>
        <v>281</v>
      </c>
      <c r="M5">
        <f>MIN($M$27:$M$67)</f>
        <v>27</v>
      </c>
      <c r="N5">
        <f>MIN($N$27:$N$67)</f>
        <v>3</v>
      </c>
    </row>
    <row r="6" spans="5:14" ht="12.75">
      <c r="E6" s="9" t="s">
        <v>14</v>
      </c>
      <c r="F6" s="9"/>
      <c r="I6">
        <f>MAX($I$27:$I$67)</f>
        <v>8</v>
      </c>
      <c r="J6">
        <f>MAX($J$27:$J$67)</f>
        <v>159</v>
      </c>
      <c r="K6">
        <f>MAX($K$27:$K$67)</f>
        <v>1722</v>
      </c>
      <c r="L6">
        <f>MAX($L$27:$L$67)</f>
        <v>1675</v>
      </c>
      <c r="M6">
        <f>MAX($M$27:$M$67)</f>
        <v>204</v>
      </c>
      <c r="N6">
        <f>MAX($N$27:$N$67)</f>
        <v>534</v>
      </c>
    </row>
    <row r="7" spans="5:14" ht="12.75">
      <c r="E7" s="9" t="s">
        <v>15</v>
      </c>
      <c r="F7" s="9"/>
      <c r="I7">
        <f>MEDIAN($I$27:$I$67)</f>
        <v>7.599999904632568</v>
      </c>
      <c r="J7">
        <f>MEDIAN($J$27:$J$67)</f>
        <v>8</v>
      </c>
      <c r="K7">
        <f>MEDIAN($K$27:$K$67)</f>
        <v>10</v>
      </c>
      <c r="L7">
        <f>MEDIAN($L$27:$L$67)</f>
        <v>393</v>
      </c>
      <c r="M7">
        <f>MEDIAN($M$27:$M$67)</f>
        <v>36</v>
      </c>
      <c r="N7">
        <f>MEDIAN($N$27:$N$67)</f>
        <v>4.5</v>
      </c>
    </row>
    <row r="8" spans="5:14" ht="12.75">
      <c r="E8" s="9" t="s">
        <v>16</v>
      </c>
      <c r="F8" s="9"/>
      <c r="I8">
        <f>MODE($I$27:$I$67)</f>
        <v>7.800000190734863</v>
      </c>
      <c r="J8">
        <f>MODE($J$27:$J$67)</f>
        <v>3</v>
      </c>
      <c r="K8">
        <f>MODE($K$27:$K$67)</f>
        <v>0</v>
      </c>
      <c r="L8">
        <f>MODE($L$27:$L$67)</f>
        <v>337</v>
      </c>
      <c r="M8">
        <f>MODE($M$27:$M$67)</f>
        <v>31</v>
      </c>
      <c r="N8">
        <f>MODE($N$27:$N$67)</f>
        <v>3</v>
      </c>
    </row>
    <row r="10" spans="1:12" ht="12.75">
      <c r="A10" s="3" t="s">
        <v>17</v>
      </c>
      <c r="B10" s="3"/>
      <c r="C10" s="3"/>
      <c r="D10" s="3" t="s">
        <v>18</v>
      </c>
      <c r="E10" s="10"/>
      <c r="F10" s="10"/>
      <c r="G10" s="10"/>
      <c r="H10" s="10"/>
      <c r="I10" s="3" t="s">
        <v>19</v>
      </c>
      <c r="J10" s="3"/>
      <c r="K10" s="3" t="s">
        <v>20</v>
      </c>
      <c r="L10" s="3"/>
    </row>
    <row r="12" spans="2:7" ht="12.75">
      <c r="B12" s="1" t="s">
        <v>62</v>
      </c>
      <c r="G12" s="5" t="s">
        <v>63</v>
      </c>
    </row>
    <row r="13" spans="1:8" ht="12.75">
      <c r="A13" s="5" t="s">
        <v>5</v>
      </c>
      <c r="B13" s="6" t="s">
        <v>64</v>
      </c>
      <c r="C13" s="6" t="s">
        <v>65</v>
      </c>
      <c r="D13" s="6" t="s">
        <v>66</v>
      </c>
      <c r="E13" s="6" t="s">
        <v>67</v>
      </c>
      <c r="F13" s="6"/>
      <c r="G13" s="7"/>
      <c r="H13" s="7"/>
    </row>
    <row r="14" spans="1:8" ht="12.75">
      <c r="A14" s="5" t="s">
        <v>11</v>
      </c>
      <c r="B14" s="7">
        <f>COUNTIF(I27:I66,"&lt;5.5")</f>
        <v>0</v>
      </c>
      <c r="C14" s="7">
        <v>1</v>
      </c>
      <c r="D14" s="7">
        <v>15</v>
      </c>
      <c r="E14" s="7">
        <f>COUNTIF(I27:I66,"&gt;7.5")</f>
        <v>24</v>
      </c>
      <c r="F14" s="7"/>
      <c r="G14" s="7">
        <v>40</v>
      </c>
      <c r="H14" s="7"/>
    </row>
    <row r="15" spans="1:8" ht="12.75">
      <c r="A15" s="5" t="s">
        <v>68</v>
      </c>
      <c r="B15" s="7" t="s">
        <v>82</v>
      </c>
      <c r="C15" s="8">
        <v>0.025</v>
      </c>
      <c r="D15" s="8">
        <v>0.375</v>
      </c>
      <c r="E15" s="8">
        <v>0.6</v>
      </c>
      <c r="F15" s="8"/>
      <c r="G15" s="7"/>
      <c r="H15" s="7"/>
    </row>
    <row r="16" spans="1:8" ht="12.75">
      <c r="A16" s="5" t="s">
        <v>69</v>
      </c>
      <c r="B16" s="6" t="s">
        <v>70</v>
      </c>
      <c r="C16" s="6" t="s">
        <v>71</v>
      </c>
      <c r="D16" s="6" t="s">
        <v>72</v>
      </c>
      <c r="E16" s="6" t="s">
        <v>73</v>
      </c>
      <c r="F16" s="6"/>
      <c r="G16" s="7"/>
      <c r="H16" s="7"/>
    </row>
    <row r="17" spans="1:8" ht="12.75">
      <c r="A17" s="5" t="s">
        <v>11</v>
      </c>
      <c r="B17" s="7">
        <f>COUNTIF(J27:J66,"&lt;10")</f>
        <v>25</v>
      </c>
      <c r="C17" s="7">
        <v>11</v>
      </c>
      <c r="D17" s="7">
        <v>1</v>
      </c>
      <c r="E17" s="7">
        <f>COUNTIF(J27:J66,"&gt;40")</f>
        <v>3</v>
      </c>
      <c r="F17" s="7"/>
      <c r="G17" s="7">
        <v>40</v>
      </c>
      <c r="H17" s="7"/>
    </row>
    <row r="18" spans="1:8" ht="12.75">
      <c r="A18" s="5" t="s">
        <v>68</v>
      </c>
      <c r="B18" s="8">
        <v>0.625</v>
      </c>
      <c r="C18" s="8">
        <v>0.275</v>
      </c>
      <c r="D18" s="8">
        <v>0.025</v>
      </c>
      <c r="E18" s="8">
        <v>0.075</v>
      </c>
      <c r="F18" s="8"/>
      <c r="G18" s="7"/>
      <c r="H18" s="7"/>
    </row>
    <row r="19" spans="1:8" ht="12.75">
      <c r="A19" s="5" t="s">
        <v>7</v>
      </c>
      <c r="B19" s="6" t="s">
        <v>74</v>
      </c>
      <c r="C19" s="6" t="s">
        <v>75</v>
      </c>
      <c r="D19" s="6" t="s">
        <v>76</v>
      </c>
      <c r="E19" s="6" t="s">
        <v>77</v>
      </c>
      <c r="F19" s="6"/>
      <c r="G19" s="7"/>
      <c r="H19" s="7"/>
    </row>
    <row r="20" spans="1:8" ht="12.75">
      <c r="A20" s="5" t="s">
        <v>11</v>
      </c>
      <c r="B20" s="7">
        <f>COUNTIF(K27:K66,"&lt;65")</f>
        <v>35</v>
      </c>
      <c r="C20" s="7">
        <v>0</v>
      </c>
      <c r="D20" s="7">
        <v>2</v>
      </c>
      <c r="E20" s="7">
        <f>COUNTIF(K27:K66,"&gt;300")</f>
        <v>3</v>
      </c>
      <c r="F20" s="7"/>
      <c r="G20" s="7">
        <v>40</v>
      </c>
      <c r="H20" s="7"/>
    </row>
    <row r="21" spans="1:8" ht="12.75">
      <c r="A21" s="5" t="s">
        <v>68</v>
      </c>
      <c r="B21" s="8">
        <v>0.875</v>
      </c>
      <c r="C21" s="7" t="s">
        <v>82</v>
      </c>
      <c r="D21" s="8">
        <v>0.05</v>
      </c>
      <c r="E21" s="8">
        <v>0.075</v>
      </c>
      <c r="F21" s="8"/>
      <c r="G21" s="7"/>
      <c r="H21" s="7"/>
    </row>
    <row r="22" spans="1:8" ht="12.75">
      <c r="A22" s="5" t="s">
        <v>8</v>
      </c>
      <c r="B22" s="6" t="s">
        <v>78</v>
      </c>
      <c r="C22" s="6" t="s">
        <v>79</v>
      </c>
      <c r="D22" s="6" t="s">
        <v>80</v>
      </c>
      <c r="E22" s="6" t="s">
        <v>81</v>
      </c>
      <c r="F22" s="6"/>
      <c r="G22" s="7"/>
      <c r="H22" s="7"/>
    </row>
    <row r="23" spans="1:8" ht="12.75">
      <c r="A23" s="5" t="s">
        <v>11</v>
      </c>
      <c r="B23" s="7">
        <f>COUNTIF(L27:L66,"&lt;120")</f>
        <v>0</v>
      </c>
      <c r="C23" s="7">
        <v>0</v>
      </c>
      <c r="D23" s="7">
        <v>15</v>
      </c>
      <c r="E23" s="7">
        <f>COUNTIF(L27:L66,"&gt;350")</f>
        <v>25</v>
      </c>
      <c r="F23" s="7"/>
      <c r="G23" s="7">
        <v>40</v>
      </c>
      <c r="H23" s="7"/>
    </row>
    <row r="24" spans="1:8" ht="12.75">
      <c r="A24" s="5" t="s">
        <v>68</v>
      </c>
      <c r="B24" s="7" t="s">
        <v>82</v>
      </c>
      <c r="C24" s="7" t="s">
        <v>82</v>
      </c>
      <c r="D24" s="8">
        <v>0.375</v>
      </c>
      <c r="E24" s="8">
        <v>0.625</v>
      </c>
      <c r="F24" s="8"/>
      <c r="G24" s="7"/>
      <c r="H24" s="7"/>
    </row>
    <row r="26" spans="1:24" s="12" customFormat="1" ht="38.25">
      <c r="A26" s="11" t="s">
        <v>0</v>
      </c>
      <c r="B26" s="11" t="s">
        <v>1</v>
      </c>
      <c r="C26" s="11" t="s">
        <v>61</v>
      </c>
      <c r="D26" s="11" t="s">
        <v>2</v>
      </c>
      <c r="E26" s="11" t="s">
        <v>83</v>
      </c>
      <c r="F26" s="11" t="s">
        <v>84</v>
      </c>
      <c r="G26" s="11" t="s">
        <v>85</v>
      </c>
      <c r="H26" s="11" t="s">
        <v>86</v>
      </c>
      <c r="I26" s="11" t="s">
        <v>5</v>
      </c>
      <c r="J26" s="11" t="s">
        <v>6</v>
      </c>
      <c r="K26" s="11" t="s">
        <v>7</v>
      </c>
      <c r="L26" s="11" t="s">
        <v>8</v>
      </c>
      <c r="M26" s="11" t="s">
        <v>9</v>
      </c>
      <c r="N26" s="11" t="s">
        <v>10</v>
      </c>
      <c r="P26" s="11" t="s">
        <v>84</v>
      </c>
      <c r="Q26" s="11" t="s">
        <v>85</v>
      </c>
      <c r="R26" s="11" t="s">
        <v>86</v>
      </c>
      <c r="S26" s="11" t="s">
        <v>5</v>
      </c>
      <c r="T26" s="11" t="s">
        <v>6</v>
      </c>
      <c r="U26" s="11" t="s">
        <v>7</v>
      </c>
      <c r="V26" s="11" t="s">
        <v>8</v>
      </c>
      <c r="W26" s="11" t="s">
        <v>9</v>
      </c>
      <c r="X26" s="11" t="s">
        <v>10</v>
      </c>
    </row>
    <row r="27" spans="1:24" ht="12.75">
      <c r="A27">
        <v>327755</v>
      </c>
      <c r="B27">
        <v>950</v>
      </c>
      <c r="D27" t="s">
        <v>25</v>
      </c>
      <c r="E27" s="5">
        <v>1</v>
      </c>
      <c r="F27" s="5" t="s">
        <v>88</v>
      </c>
      <c r="G27" s="5">
        <v>1</v>
      </c>
      <c r="H27" s="5">
        <v>0.25</v>
      </c>
      <c r="I27">
        <v>7.5</v>
      </c>
      <c r="J27">
        <v>4</v>
      </c>
      <c r="K27">
        <v>26</v>
      </c>
      <c r="L27">
        <v>486</v>
      </c>
      <c r="M27">
        <v>31</v>
      </c>
      <c r="N27">
        <v>8</v>
      </c>
      <c r="P27" s="5" t="s">
        <v>88</v>
      </c>
      <c r="Q27" s="5">
        <v>1</v>
      </c>
      <c r="R27" s="5">
        <v>0.25</v>
      </c>
      <c r="S27">
        <v>7.5</v>
      </c>
      <c r="T27">
        <v>2</v>
      </c>
      <c r="U27">
        <v>24</v>
      </c>
      <c r="V27">
        <v>475</v>
      </c>
      <c r="W27">
        <v>31</v>
      </c>
      <c r="X27">
        <v>10</v>
      </c>
    </row>
    <row r="28" spans="1:24" ht="12.75">
      <c r="A28">
        <v>327751</v>
      </c>
      <c r="B28">
        <v>950</v>
      </c>
      <c r="D28" t="s">
        <v>60</v>
      </c>
      <c r="E28" s="5">
        <v>1</v>
      </c>
      <c r="F28" s="5" t="s">
        <v>88</v>
      </c>
      <c r="G28" s="5">
        <v>2</v>
      </c>
      <c r="H28" s="5">
        <v>0.25</v>
      </c>
      <c r="I28">
        <v>7.099999904632568</v>
      </c>
      <c r="J28">
        <v>10</v>
      </c>
      <c r="K28" s="1">
        <v>479</v>
      </c>
      <c r="L28">
        <v>514</v>
      </c>
      <c r="M28">
        <v>37</v>
      </c>
      <c r="N28">
        <v>5</v>
      </c>
      <c r="P28" s="5" t="s">
        <v>88</v>
      </c>
      <c r="Q28" s="5">
        <v>2</v>
      </c>
      <c r="R28" s="5">
        <v>0.25</v>
      </c>
      <c r="S28">
        <v>7.599999904632568</v>
      </c>
      <c r="T28">
        <v>5</v>
      </c>
      <c r="U28">
        <v>25</v>
      </c>
      <c r="V28">
        <v>493</v>
      </c>
      <c r="W28">
        <v>29</v>
      </c>
      <c r="X28">
        <v>6</v>
      </c>
    </row>
    <row r="29" spans="1:24" ht="12.75">
      <c r="A29">
        <v>327763</v>
      </c>
      <c r="B29">
        <v>950</v>
      </c>
      <c r="D29" t="s">
        <v>33</v>
      </c>
      <c r="E29" s="5">
        <v>1</v>
      </c>
      <c r="F29" s="5" t="s">
        <v>88</v>
      </c>
      <c r="G29" s="5">
        <v>3</v>
      </c>
      <c r="H29" s="5">
        <v>0.5</v>
      </c>
      <c r="I29">
        <v>7.800000190734863</v>
      </c>
      <c r="J29">
        <v>18</v>
      </c>
      <c r="K29">
        <v>10</v>
      </c>
      <c r="L29">
        <v>412</v>
      </c>
      <c r="M29">
        <v>54</v>
      </c>
      <c r="N29">
        <v>5</v>
      </c>
      <c r="P29" s="5" t="s">
        <v>88</v>
      </c>
      <c r="Q29" s="5">
        <v>3</v>
      </c>
      <c r="R29" s="5">
        <v>0.5</v>
      </c>
      <c r="S29">
        <v>7.800000190734863</v>
      </c>
      <c r="T29">
        <v>9</v>
      </c>
      <c r="U29">
        <v>8</v>
      </c>
      <c r="V29">
        <v>370</v>
      </c>
      <c r="W29">
        <v>35</v>
      </c>
      <c r="X29">
        <v>3</v>
      </c>
    </row>
    <row r="30" spans="1:24" ht="12.75">
      <c r="A30">
        <v>327758</v>
      </c>
      <c r="B30">
        <v>950</v>
      </c>
      <c r="D30" t="s">
        <v>28</v>
      </c>
      <c r="E30" s="5">
        <v>1</v>
      </c>
      <c r="F30" s="5" t="s">
        <v>88</v>
      </c>
      <c r="G30" s="5">
        <v>4</v>
      </c>
      <c r="H30" s="5">
        <v>1</v>
      </c>
      <c r="I30">
        <v>7.800000190734863</v>
      </c>
      <c r="J30">
        <v>11</v>
      </c>
      <c r="K30">
        <v>0</v>
      </c>
      <c r="L30">
        <v>362</v>
      </c>
      <c r="M30">
        <v>46</v>
      </c>
      <c r="N30">
        <v>4</v>
      </c>
      <c r="P30" s="5" t="s">
        <v>88</v>
      </c>
      <c r="Q30" s="5">
        <v>4</v>
      </c>
      <c r="R30" s="5">
        <v>1</v>
      </c>
      <c r="S30">
        <v>7.900000095367432</v>
      </c>
      <c r="T30">
        <v>10</v>
      </c>
      <c r="U30">
        <v>1</v>
      </c>
      <c r="V30">
        <v>349</v>
      </c>
      <c r="W30">
        <v>43</v>
      </c>
      <c r="X30">
        <v>3</v>
      </c>
    </row>
    <row r="31" spans="1:24" ht="12.75">
      <c r="A31">
        <v>327747</v>
      </c>
      <c r="B31">
        <v>950</v>
      </c>
      <c r="D31" t="s">
        <v>57</v>
      </c>
      <c r="E31" s="5">
        <v>1</v>
      </c>
      <c r="F31" s="5" t="s">
        <v>88</v>
      </c>
      <c r="G31" s="5">
        <v>5</v>
      </c>
      <c r="H31" s="5">
        <v>2</v>
      </c>
      <c r="I31">
        <v>7.400000095367432</v>
      </c>
      <c r="J31">
        <v>3</v>
      </c>
      <c r="K31">
        <v>0</v>
      </c>
      <c r="L31">
        <v>337</v>
      </c>
      <c r="M31">
        <v>27</v>
      </c>
      <c r="N31">
        <v>3</v>
      </c>
      <c r="P31" s="5" t="s">
        <v>88</v>
      </c>
      <c r="Q31" s="5">
        <v>5</v>
      </c>
      <c r="R31" s="5">
        <v>2</v>
      </c>
      <c r="S31">
        <v>7.5</v>
      </c>
      <c r="T31">
        <v>3</v>
      </c>
      <c r="U31">
        <v>0</v>
      </c>
      <c r="V31">
        <v>319</v>
      </c>
      <c r="W31">
        <v>28</v>
      </c>
      <c r="X31">
        <v>3</v>
      </c>
    </row>
    <row r="32" spans="1:23" ht="12.75">
      <c r="A32">
        <v>327762</v>
      </c>
      <c r="B32">
        <v>950</v>
      </c>
      <c r="D32" t="s">
        <v>31</v>
      </c>
      <c r="E32" s="5">
        <v>1</v>
      </c>
      <c r="F32" s="5" t="s">
        <v>8</v>
      </c>
      <c r="G32" s="5">
        <v>1</v>
      </c>
      <c r="H32" s="5">
        <v>0.25</v>
      </c>
      <c r="I32">
        <v>7.599999904632568</v>
      </c>
      <c r="J32">
        <v>3</v>
      </c>
      <c r="K32">
        <v>27</v>
      </c>
      <c r="L32">
        <v>1675</v>
      </c>
      <c r="M32">
        <v>48</v>
      </c>
      <c r="P32" s="5" t="s">
        <v>8</v>
      </c>
      <c r="Q32" s="5">
        <v>1</v>
      </c>
      <c r="R32" s="5">
        <v>0.25</v>
      </c>
      <c r="S32">
        <v>7.599999904632568</v>
      </c>
      <c r="T32">
        <v>3</v>
      </c>
      <c r="U32">
        <v>25</v>
      </c>
      <c r="V32">
        <v>1261</v>
      </c>
      <c r="W32">
        <v>30</v>
      </c>
    </row>
    <row r="33" spans="1:23" ht="12.75">
      <c r="A33">
        <v>327745</v>
      </c>
      <c r="B33">
        <v>950</v>
      </c>
      <c r="D33" t="s">
        <v>54</v>
      </c>
      <c r="E33" s="5">
        <v>1</v>
      </c>
      <c r="F33" s="5" t="s">
        <v>8</v>
      </c>
      <c r="G33" s="5">
        <v>2</v>
      </c>
      <c r="H33" s="5">
        <v>0.25</v>
      </c>
      <c r="I33">
        <v>7.300000190734863</v>
      </c>
      <c r="J33">
        <v>10</v>
      </c>
      <c r="K33">
        <v>21</v>
      </c>
      <c r="L33">
        <v>624</v>
      </c>
      <c r="M33">
        <v>204</v>
      </c>
      <c r="P33" s="5" t="s">
        <v>8</v>
      </c>
      <c r="Q33" s="5">
        <v>2</v>
      </c>
      <c r="R33" s="5">
        <v>0.25</v>
      </c>
      <c r="S33">
        <v>7.599999904632568</v>
      </c>
      <c r="T33">
        <v>8</v>
      </c>
      <c r="U33">
        <v>19</v>
      </c>
      <c r="V33">
        <v>503</v>
      </c>
      <c r="W33">
        <v>31</v>
      </c>
    </row>
    <row r="34" spans="1:23" ht="12.75">
      <c r="A34">
        <v>327761</v>
      </c>
      <c r="B34">
        <v>950</v>
      </c>
      <c r="D34" t="s">
        <v>30</v>
      </c>
      <c r="E34" s="5">
        <v>1</v>
      </c>
      <c r="F34" s="5" t="s">
        <v>8</v>
      </c>
      <c r="G34" s="5">
        <v>3</v>
      </c>
      <c r="H34" s="5">
        <v>0.5</v>
      </c>
      <c r="I34">
        <v>7.699999809265137</v>
      </c>
      <c r="J34">
        <v>15</v>
      </c>
      <c r="K34">
        <v>8</v>
      </c>
      <c r="L34">
        <v>354</v>
      </c>
      <c r="M34">
        <v>93</v>
      </c>
      <c r="P34" s="5" t="s">
        <v>8</v>
      </c>
      <c r="Q34" s="5">
        <v>3</v>
      </c>
      <c r="R34" s="5">
        <v>0.5</v>
      </c>
      <c r="S34">
        <v>7.800000190734863</v>
      </c>
      <c r="T34">
        <v>10</v>
      </c>
      <c r="U34">
        <v>10</v>
      </c>
      <c r="V34">
        <v>337</v>
      </c>
      <c r="W34">
        <v>50</v>
      </c>
    </row>
    <row r="35" spans="1:23" ht="12.75">
      <c r="A35">
        <v>327756</v>
      </c>
      <c r="B35">
        <v>950</v>
      </c>
      <c r="D35" t="s">
        <v>26</v>
      </c>
      <c r="E35" s="5">
        <v>1</v>
      </c>
      <c r="F35" s="5" t="s">
        <v>8</v>
      </c>
      <c r="G35" s="5">
        <v>4</v>
      </c>
      <c r="H35" s="5">
        <v>1</v>
      </c>
      <c r="I35">
        <v>7.900000095367432</v>
      </c>
      <c r="J35">
        <v>5</v>
      </c>
      <c r="K35">
        <v>0</v>
      </c>
      <c r="L35">
        <v>316</v>
      </c>
      <c r="M35">
        <v>37</v>
      </c>
      <c r="P35" s="5" t="s">
        <v>8</v>
      </c>
      <c r="Q35" s="5">
        <v>4</v>
      </c>
      <c r="R35" s="5">
        <v>1</v>
      </c>
      <c r="S35">
        <v>7.800000190734863</v>
      </c>
      <c r="T35">
        <v>8</v>
      </c>
      <c r="U35">
        <v>0</v>
      </c>
      <c r="V35">
        <v>314</v>
      </c>
      <c r="W35">
        <v>52</v>
      </c>
    </row>
    <row r="36" spans="1:23" ht="12.75">
      <c r="A36">
        <v>327753</v>
      </c>
      <c r="B36">
        <v>950</v>
      </c>
      <c r="D36" t="s">
        <v>23</v>
      </c>
      <c r="E36" s="5">
        <v>1</v>
      </c>
      <c r="F36" s="5" t="s">
        <v>8</v>
      </c>
      <c r="G36" s="5">
        <v>5</v>
      </c>
      <c r="H36" s="5">
        <v>2</v>
      </c>
      <c r="I36">
        <v>7.599999904632568</v>
      </c>
      <c r="J36">
        <v>2</v>
      </c>
      <c r="K36">
        <v>0</v>
      </c>
      <c r="L36">
        <v>308</v>
      </c>
      <c r="M36">
        <v>30</v>
      </c>
      <c r="P36" s="5" t="s">
        <v>8</v>
      </c>
      <c r="Q36" s="5">
        <v>5</v>
      </c>
      <c r="R36" s="5">
        <v>2</v>
      </c>
      <c r="S36">
        <v>7.599999904632568</v>
      </c>
      <c r="T36">
        <v>2</v>
      </c>
      <c r="U36">
        <v>0</v>
      </c>
      <c r="V36">
        <v>301</v>
      </c>
      <c r="W36">
        <v>31</v>
      </c>
    </row>
    <row r="37" spans="1:24" ht="12.75">
      <c r="A37">
        <v>327760</v>
      </c>
      <c r="B37">
        <v>950</v>
      </c>
      <c r="D37" t="s">
        <v>29</v>
      </c>
      <c r="E37" s="5">
        <v>1</v>
      </c>
      <c r="F37" s="5" t="s">
        <v>87</v>
      </c>
      <c r="G37" s="5">
        <v>1</v>
      </c>
      <c r="H37" s="5">
        <v>0.25</v>
      </c>
      <c r="I37">
        <v>7.199999809265137</v>
      </c>
      <c r="J37">
        <v>55</v>
      </c>
      <c r="K37">
        <v>29</v>
      </c>
      <c r="L37">
        <v>426</v>
      </c>
      <c r="N37">
        <v>534</v>
      </c>
      <c r="P37" s="5" t="s">
        <v>87</v>
      </c>
      <c r="Q37" s="5">
        <v>1</v>
      </c>
      <c r="R37" s="5">
        <v>0.25</v>
      </c>
      <c r="S37">
        <v>7.300000190734863</v>
      </c>
      <c r="T37">
        <v>5</v>
      </c>
      <c r="U37">
        <v>23</v>
      </c>
      <c r="V37">
        <v>433</v>
      </c>
      <c r="X37">
        <v>248</v>
      </c>
    </row>
    <row r="38" spans="1:24" ht="12.75">
      <c r="A38">
        <v>327754</v>
      </c>
      <c r="B38">
        <v>950</v>
      </c>
      <c r="D38" t="s">
        <v>24</v>
      </c>
      <c r="E38" s="5">
        <v>1</v>
      </c>
      <c r="F38" s="5" t="s">
        <v>87</v>
      </c>
      <c r="G38" s="5">
        <v>2</v>
      </c>
      <c r="H38" s="5">
        <v>0.25</v>
      </c>
      <c r="I38">
        <v>7.099999904632568</v>
      </c>
      <c r="J38">
        <v>159</v>
      </c>
      <c r="K38">
        <v>20</v>
      </c>
      <c r="L38">
        <v>517</v>
      </c>
      <c r="N38">
        <v>42</v>
      </c>
      <c r="P38" s="5" t="s">
        <v>87</v>
      </c>
      <c r="Q38" s="5">
        <v>2</v>
      </c>
      <c r="R38" s="5">
        <v>0.25</v>
      </c>
      <c r="S38">
        <v>7.699999809265137</v>
      </c>
      <c r="T38">
        <v>12</v>
      </c>
      <c r="U38">
        <v>18</v>
      </c>
      <c r="V38">
        <v>464</v>
      </c>
      <c r="X38">
        <v>6</v>
      </c>
    </row>
    <row r="39" spans="1:24" ht="12.75">
      <c r="A39">
        <v>327744</v>
      </c>
      <c r="B39">
        <v>950</v>
      </c>
      <c r="D39" t="s">
        <v>43</v>
      </c>
      <c r="E39" s="5">
        <v>1</v>
      </c>
      <c r="F39" s="5" t="s">
        <v>87</v>
      </c>
      <c r="G39" s="5">
        <v>3</v>
      </c>
      <c r="H39" s="5">
        <v>0.5</v>
      </c>
      <c r="I39">
        <v>7.800000190734863</v>
      </c>
      <c r="J39">
        <v>45</v>
      </c>
      <c r="K39">
        <v>7</v>
      </c>
      <c r="L39">
        <v>404</v>
      </c>
      <c r="N39">
        <v>4</v>
      </c>
      <c r="P39" s="5" t="s">
        <v>87</v>
      </c>
      <c r="Q39" s="5">
        <v>3</v>
      </c>
      <c r="R39" s="5">
        <v>0.5</v>
      </c>
      <c r="S39">
        <v>7.800000190734863</v>
      </c>
      <c r="T39">
        <v>26</v>
      </c>
      <c r="U39">
        <v>7</v>
      </c>
      <c r="V39">
        <v>348</v>
      </c>
      <c r="X39">
        <v>4</v>
      </c>
    </row>
    <row r="40" spans="1:24" ht="12.75">
      <c r="A40">
        <v>327752</v>
      </c>
      <c r="B40">
        <v>950</v>
      </c>
      <c r="D40" t="s">
        <v>22</v>
      </c>
      <c r="E40" s="5">
        <v>1</v>
      </c>
      <c r="F40" s="5" t="s">
        <v>87</v>
      </c>
      <c r="G40" s="5">
        <v>4</v>
      </c>
      <c r="H40" s="5">
        <v>1</v>
      </c>
      <c r="I40">
        <v>7.800000190734863</v>
      </c>
      <c r="J40">
        <v>12</v>
      </c>
      <c r="K40">
        <v>19</v>
      </c>
      <c r="L40">
        <v>372</v>
      </c>
      <c r="N40">
        <v>4</v>
      </c>
      <c r="P40" s="5" t="s">
        <v>87</v>
      </c>
      <c r="Q40" s="5">
        <v>4</v>
      </c>
      <c r="R40" s="5">
        <v>1</v>
      </c>
      <c r="S40">
        <v>8</v>
      </c>
      <c r="T40">
        <v>10</v>
      </c>
      <c r="U40">
        <v>0</v>
      </c>
      <c r="V40">
        <v>316</v>
      </c>
      <c r="X40">
        <v>6</v>
      </c>
    </row>
    <row r="41" spans="1:24" ht="12.75">
      <c r="A41">
        <v>327746</v>
      </c>
      <c r="B41">
        <v>950</v>
      </c>
      <c r="D41" t="s">
        <v>56</v>
      </c>
      <c r="E41" s="5">
        <v>1</v>
      </c>
      <c r="F41" s="5" t="s">
        <v>87</v>
      </c>
      <c r="G41" s="5">
        <v>5</v>
      </c>
      <c r="H41" s="5">
        <v>2</v>
      </c>
      <c r="I41">
        <v>7.599999904632568</v>
      </c>
      <c r="J41">
        <v>3</v>
      </c>
      <c r="K41">
        <v>0</v>
      </c>
      <c r="L41">
        <v>281</v>
      </c>
      <c r="N41">
        <v>3</v>
      </c>
      <c r="P41" s="5" t="s">
        <v>87</v>
      </c>
      <c r="Q41" s="5">
        <v>5</v>
      </c>
      <c r="R41" s="5">
        <v>2</v>
      </c>
      <c r="S41">
        <v>7.599999904632568</v>
      </c>
      <c r="T41">
        <v>2</v>
      </c>
      <c r="U41">
        <v>0</v>
      </c>
      <c r="V41">
        <v>305</v>
      </c>
      <c r="X41">
        <v>3</v>
      </c>
    </row>
    <row r="42" spans="1:22" ht="12.75">
      <c r="A42">
        <v>327750</v>
      </c>
      <c r="B42">
        <v>950</v>
      </c>
      <c r="D42" t="s">
        <v>59</v>
      </c>
      <c r="E42" s="5">
        <v>1</v>
      </c>
      <c r="F42" s="5" t="s">
        <v>7</v>
      </c>
      <c r="G42" s="5">
        <v>1</v>
      </c>
      <c r="H42" s="5">
        <v>0.25</v>
      </c>
      <c r="I42">
        <v>6.400000095367432</v>
      </c>
      <c r="J42">
        <v>6</v>
      </c>
      <c r="K42">
        <v>1722</v>
      </c>
      <c r="L42">
        <v>515</v>
      </c>
      <c r="P42" s="5" t="s">
        <v>7</v>
      </c>
      <c r="Q42" s="5">
        <v>1</v>
      </c>
      <c r="R42" s="5">
        <v>0.25</v>
      </c>
      <c r="S42">
        <v>6.599999904632568</v>
      </c>
      <c r="T42">
        <v>7</v>
      </c>
      <c r="U42">
        <v>1298</v>
      </c>
      <c r="V42">
        <v>468</v>
      </c>
    </row>
    <row r="43" spans="1:22" ht="12.75">
      <c r="A43">
        <v>327743</v>
      </c>
      <c r="B43">
        <v>950</v>
      </c>
      <c r="D43" t="s">
        <v>32</v>
      </c>
      <c r="E43" s="5">
        <v>1</v>
      </c>
      <c r="F43" s="5" t="s">
        <v>7</v>
      </c>
      <c r="G43" s="5">
        <v>2</v>
      </c>
      <c r="H43" s="5">
        <v>0.25</v>
      </c>
      <c r="I43">
        <v>7.099999904632568</v>
      </c>
      <c r="J43">
        <v>9</v>
      </c>
      <c r="K43">
        <v>283</v>
      </c>
      <c r="L43">
        <v>511</v>
      </c>
      <c r="P43" s="5" t="s">
        <v>7</v>
      </c>
      <c r="Q43" s="5">
        <v>2</v>
      </c>
      <c r="R43" s="5">
        <v>0.25</v>
      </c>
      <c r="S43">
        <v>7.400000095367432</v>
      </c>
      <c r="T43">
        <v>5</v>
      </c>
      <c r="U43">
        <v>165</v>
      </c>
      <c r="V43">
        <v>497</v>
      </c>
    </row>
    <row r="44" spans="1:22" ht="12.75">
      <c r="A44">
        <v>327748</v>
      </c>
      <c r="B44">
        <v>950</v>
      </c>
      <c r="D44" t="s">
        <v>58</v>
      </c>
      <c r="E44" s="5">
        <v>1</v>
      </c>
      <c r="F44" s="5" t="s">
        <v>7</v>
      </c>
      <c r="G44" s="5">
        <v>3</v>
      </c>
      <c r="H44" s="5">
        <v>0.5</v>
      </c>
      <c r="I44">
        <v>7.800000190734863</v>
      </c>
      <c r="J44">
        <v>15</v>
      </c>
      <c r="K44">
        <v>23</v>
      </c>
      <c r="L44">
        <v>397</v>
      </c>
      <c r="P44" s="5" t="s">
        <v>7</v>
      </c>
      <c r="Q44" s="5">
        <v>3</v>
      </c>
      <c r="R44" s="5">
        <v>0.5</v>
      </c>
      <c r="S44">
        <v>7.800000190734863</v>
      </c>
      <c r="T44">
        <v>8</v>
      </c>
      <c r="U44">
        <v>16</v>
      </c>
      <c r="V44">
        <v>400</v>
      </c>
    </row>
    <row r="45" spans="1:22" ht="12.75">
      <c r="A45">
        <v>327742</v>
      </c>
      <c r="B45">
        <v>950</v>
      </c>
      <c r="D45" t="s">
        <v>21</v>
      </c>
      <c r="E45" s="5">
        <v>1</v>
      </c>
      <c r="F45" s="5" t="s">
        <v>7</v>
      </c>
      <c r="G45" s="5">
        <v>4</v>
      </c>
      <c r="H45" s="5">
        <v>1</v>
      </c>
      <c r="I45">
        <v>7.5</v>
      </c>
      <c r="J45">
        <v>7</v>
      </c>
      <c r="K45">
        <v>5</v>
      </c>
      <c r="L45">
        <v>389</v>
      </c>
      <c r="P45" s="5" t="s">
        <v>7</v>
      </c>
      <c r="Q45" s="5">
        <v>4</v>
      </c>
      <c r="R45" s="5">
        <v>1</v>
      </c>
      <c r="S45">
        <v>7.800000190734863</v>
      </c>
      <c r="T45">
        <v>9</v>
      </c>
      <c r="U45">
        <v>1</v>
      </c>
      <c r="V45">
        <v>309</v>
      </c>
    </row>
    <row r="46" spans="1:22" ht="12.75">
      <c r="A46">
        <v>327757</v>
      </c>
      <c r="B46">
        <v>950</v>
      </c>
      <c r="D46" t="s">
        <v>27</v>
      </c>
      <c r="E46" s="5">
        <v>1</v>
      </c>
      <c r="F46" s="5" t="s">
        <v>7</v>
      </c>
      <c r="G46" s="5">
        <v>5</v>
      </c>
      <c r="H46" s="5">
        <v>2</v>
      </c>
      <c r="I46">
        <v>7.5</v>
      </c>
      <c r="J46">
        <v>2</v>
      </c>
      <c r="K46">
        <v>0</v>
      </c>
      <c r="L46">
        <v>305</v>
      </c>
      <c r="P46" s="5" t="s">
        <v>7</v>
      </c>
      <c r="Q46" s="5">
        <v>5</v>
      </c>
      <c r="R46" s="5">
        <v>2</v>
      </c>
      <c r="S46">
        <v>7.5</v>
      </c>
      <c r="T46">
        <v>3</v>
      </c>
      <c r="U46">
        <v>0</v>
      </c>
      <c r="V46">
        <v>295</v>
      </c>
    </row>
    <row r="47" spans="1:14" ht="12.75">
      <c r="A47">
        <v>327781</v>
      </c>
      <c r="B47">
        <v>950</v>
      </c>
      <c r="D47" t="s">
        <v>50</v>
      </c>
      <c r="E47" s="5">
        <v>2</v>
      </c>
      <c r="F47" s="5" t="s">
        <v>88</v>
      </c>
      <c r="G47" s="5">
        <v>1</v>
      </c>
      <c r="H47" s="5">
        <v>0.25</v>
      </c>
      <c r="I47">
        <v>7.5</v>
      </c>
      <c r="J47">
        <v>2</v>
      </c>
      <c r="K47">
        <v>24</v>
      </c>
      <c r="L47">
        <v>475</v>
      </c>
      <c r="M47">
        <v>31</v>
      </c>
      <c r="N47">
        <v>10</v>
      </c>
    </row>
    <row r="48" spans="1:14" ht="12.75">
      <c r="A48">
        <v>327780</v>
      </c>
      <c r="B48">
        <v>950</v>
      </c>
      <c r="D48" t="s">
        <v>49</v>
      </c>
      <c r="E48" s="5">
        <v>2</v>
      </c>
      <c r="F48" s="5" t="s">
        <v>88</v>
      </c>
      <c r="G48" s="5">
        <v>2</v>
      </c>
      <c r="H48" s="5">
        <v>0.25</v>
      </c>
      <c r="I48">
        <v>7.599999904632568</v>
      </c>
      <c r="J48">
        <v>5</v>
      </c>
      <c r="K48">
        <v>25</v>
      </c>
      <c r="L48">
        <v>493</v>
      </c>
      <c r="M48">
        <v>29</v>
      </c>
      <c r="N48">
        <v>6</v>
      </c>
    </row>
    <row r="49" spans="1:14" ht="12.75">
      <c r="A49">
        <v>327783</v>
      </c>
      <c r="B49">
        <v>950</v>
      </c>
      <c r="D49" t="s">
        <v>52</v>
      </c>
      <c r="E49" s="5">
        <v>2</v>
      </c>
      <c r="F49" s="5" t="s">
        <v>88</v>
      </c>
      <c r="G49" s="5">
        <v>3</v>
      </c>
      <c r="H49" s="5">
        <v>0.5</v>
      </c>
      <c r="I49">
        <v>7.800000190734863</v>
      </c>
      <c r="J49">
        <v>9</v>
      </c>
      <c r="K49">
        <v>8</v>
      </c>
      <c r="L49">
        <v>370</v>
      </c>
      <c r="M49">
        <v>35</v>
      </c>
      <c r="N49">
        <v>3</v>
      </c>
    </row>
    <row r="50" spans="1:14" ht="12.75">
      <c r="A50">
        <v>327770</v>
      </c>
      <c r="B50">
        <v>950</v>
      </c>
      <c r="D50" t="s">
        <v>39</v>
      </c>
      <c r="E50" s="5">
        <v>2</v>
      </c>
      <c r="F50" s="5" t="s">
        <v>88</v>
      </c>
      <c r="G50" s="5">
        <v>4</v>
      </c>
      <c r="H50" s="5">
        <v>1</v>
      </c>
      <c r="I50">
        <v>7.900000095367432</v>
      </c>
      <c r="J50">
        <v>10</v>
      </c>
      <c r="K50">
        <v>1</v>
      </c>
      <c r="L50">
        <v>349</v>
      </c>
      <c r="M50">
        <v>43</v>
      </c>
      <c r="N50">
        <v>3</v>
      </c>
    </row>
    <row r="51" spans="1:14" ht="12.75">
      <c r="A51">
        <v>327764</v>
      </c>
      <c r="B51">
        <v>950</v>
      </c>
      <c r="D51" t="s">
        <v>34</v>
      </c>
      <c r="E51" s="5">
        <v>2</v>
      </c>
      <c r="F51" s="5" t="s">
        <v>88</v>
      </c>
      <c r="G51" s="5">
        <v>5</v>
      </c>
      <c r="H51" s="5">
        <v>2</v>
      </c>
      <c r="I51">
        <v>7.5</v>
      </c>
      <c r="J51">
        <v>3</v>
      </c>
      <c r="K51">
        <v>0</v>
      </c>
      <c r="L51">
        <v>319</v>
      </c>
      <c r="M51">
        <v>28</v>
      </c>
      <c r="N51">
        <v>3</v>
      </c>
    </row>
    <row r="52" spans="1:13" ht="12.75">
      <c r="A52">
        <v>327766</v>
      </c>
      <c r="B52">
        <v>950</v>
      </c>
      <c r="D52" t="s">
        <v>36</v>
      </c>
      <c r="E52" s="5">
        <v>2</v>
      </c>
      <c r="F52" s="5" t="s">
        <v>8</v>
      </c>
      <c r="G52" s="5">
        <v>1</v>
      </c>
      <c r="H52" s="5">
        <v>0.25</v>
      </c>
      <c r="I52">
        <v>7.599999904632568</v>
      </c>
      <c r="J52">
        <v>3</v>
      </c>
      <c r="K52">
        <v>25</v>
      </c>
      <c r="L52">
        <v>1261</v>
      </c>
      <c r="M52">
        <v>30</v>
      </c>
    </row>
    <row r="53" spans="1:13" ht="12.75">
      <c r="A53">
        <v>327765</v>
      </c>
      <c r="B53">
        <v>950</v>
      </c>
      <c r="D53" t="s">
        <v>35</v>
      </c>
      <c r="E53" s="5">
        <v>2</v>
      </c>
      <c r="F53" s="5" t="s">
        <v>8</v>
      </c>
      <c r="G53" s="5">
        <v>2</v>
      </c>
      <c r="H53" s="5">
        <v>0.25</v>
      </c>
      <c r="I53">
        <v>7.599999904632568</v>
      </c>
      <c r="J53">
        <v>8</v>
      </c>
      <c r="K53">
        <v>19</v>
      </c>
      <c r="L53">
        <v>503</v>
      </c>
      <c r="M53">
        <v>31</v>
      </c>
    </row>
    <row r="54" spans="1:13" ht="12.75">
      <c r="A54">
        <v>327772</v>
      </c>
      <c r="B54">
        <v>950</v>
      </c>
      <c r="D54" t="s">
        <v>41</v>
      </c>
      <c r="E54" s="5">
        <v>2</v>
      </c>
      <c r="F54" s="5" t="s">
        <v>8</v>
      </c>
      <c r="G54" s="5">
        <v>3</v>
      </c>
      <c r="H54" s="5">
        <v>0.5</v>
      </c>
      <c r="I54">
        <v>7.800000190734863</v>
      </c>
      <c r="J54">
        <v>10</v>
      </c>
      <c r="K54">
        <v>10</v>
      </c>
      <c r="L54">
        <v>337</v>
      </c>
      <c r="M54">
        <v>50</v>
      </c>
    </row>
    <row r="55" spans="1:13" ht="12.75">
      <c r="A55">
        <v>327776</v>
      </c>
      <c r="B55">
        <v>950</v>
      </c>
      <c r="D55" t="s">
        <v>46</v>
      </c>
      <c r="E55" s="5">
        <v>2</v>
      </c>
      <c r="F55" s="5" t="s">
        <v>8</v>
      </c>
      <c r="G55" s="5">
        <v>4</v>
      </c>
      <c r="H55" s="5">
        <v>1</v>
      </c>
      <c r="I55">
        <v>7.800000190734863</v>
      </c>
      <c r="J55">
        <v>8</v>
      </c>
      <c r="K55">
        <v>0</v>
      </c>
      <c r="L55">
        <v>314</v>
      </c>
      <c r="M55">
        <v>52</v>
      </c>
    </row>
    <row r="56" spans="1:13" ht="12.75">
      <c r="A56">
        <v>327771</v>
      </c>
      <c r="B56">
        <v>950</v>
      </c>
      <c r="D56" t="s">
        <v>40</v>
      </c>
      <c r="E56" s="5">
        <v>2</v>
      </c>
      <c r="F56" s="5" t="s">
        <v>8</v>
      </c>
      <c r="G56" s="5">
        <v>5</v>
      </c>
      <c r="H56" s="5">
        <v>2</v>
      </c>
      <c r="I56">
        <v>7.599999904632568</v>
      </c>
      <c r="J56">
        <v>2</v>
      </c>
      <c r="K56">
        <v>0</v>
      </c>
      <c r="L56">
        <v>301</v>
      </c>
      <c r="M56">
        <v>31</v>
      </c>
    </row>
    <row r="57" spans="1:14" ht="12.75">
      <c r="A57">
        <v>327774</v>
      </c>
      <c r="B57">
        <v>950</v>
      </c>
      <c r="D57" t="s">
        <v>44</v>
      </c>
      <c r="E57" s="5">
        <v>2</v>
      </c>
      <c r="F57" s="5" t="s">
        <v>87</v>
      </c>
      <c r="G57" s="5">
        <v>1</v>
      </c>
      <c r="H57" s="5">
        <v>0.25</v>
      </c>
      <c r="I57">
        <v>7.300000190734863</v>
      </c>
      <c r="J57">
        <v>5</v>
      </c>
      <c r="K57">
        <v>23</v>
      </c>
      <c r="L57">
        <v>433</v>
      </c>
      <c r="N57">
        <v>248</v>
      </c>
    </row>
    <row r="58" spans="1:14" ht="12.75">
      <c r="A58">
        <v>327782</v>
      </c>
      <c r="B58">
        <v>950</v>
      </c>
      <c r="D58" t="s">
        <v>51</v>
      </c>
      <c r="E58" s="5">
        <v>2</v>
      </c>
      <c r="F58" s="5" t="s">
        <v>87</v>
      </c>
      <c r="G58" s="5">
        <v>2</v>
      </c>
      <c r="H58" s="5">
        <v>0.25</v>
      </c>
      <c r="I58">
        <v>7.699999809265137</v>
      </c>
      <c r="J58">
        <v>12</v>
      </c>
      <c r="K58">
        <v>18</v>
      </c>
      <c r="L58">
        <v>464</v>
      </c>
      <c r="N58">
        <v>6</v>
      </c>
    </row>
    <row r="59" spans="1:14" ht="12.75">
      <c r="A59">
        <v>327784</v>
      </c>
      <c r="B59">
        <v>950</v>
      </c>
      <c r="D59" t="s">
        <v>53</v>
      </c>
      <c r="E59" s="5">
        <v>2</v>
      </c>
      <c r="F59" s="5" t="s">
        <v>87</v>
      </c>
      <c r="G59" s="5">
        <v>3</v>
      </c>
      <c r="H59" s="5">
        <v>0.5</v>
      </c>
      <c r="I59">
        <v>7.800000190734863</v>
      </c>
      <c r="J59">
        <v>26</v>
      </c>
      <c r="K59">
        <v>7</v>
      </c>
      <c r="L59">
        <v>348</v>
      </c>
      <c r="N59">
        <v>4</v>
      </c>
    </row>
    <row r="60" spans="1:14" ht="12.75">
      <c r="A60">
        <v>327775</v>
      </c>
      <c r="B60">
        <v>950</v>
      </c>
      <c r="D60" t="s">
        <v>45</v>
      </c>
      <c r="E60" s="5">
        <v>2</v>
      </c>
      <c r="F60" s="5" t="s">
        <v>87</v>
      </c>
      <c r="G60" s="5">
        <v>4</v>
      </c>
      <c r="H60" s="5">
        <v>1</v>
      </c>
      <c r="I60">
        <v>8</v>
      </c>
      <c r="J60">
        <v>10</v>
      </c>
      <c r="K60">
        <v>0</v>
      </c>
      <c r="L60">
        <v>316</v>
      </c>
      <c r="N60">
        <v>6</v>
      </c>
    </row>
    <row r="61" spans="1:14" ht="12.75">
      <c r="A61">
        <v>327773</v>
      </c>
      <c r="B61">
        <v>950</v>
      </c>
      <c r="D61" t="s">
        <v>42</v>
      </c>
      <c r="E61" s="5">
        <v>2</v>
      </c>
      <c r="F61" s="5" t="s">
        <v>87</v>
      </c>
      <c r="G61" s="5">
        <v>5</v>
      </c>
      <c r="H61" s="5">
        <v>2</v>
      </c>
      <c r="I61">
        <v>7.599999904632568</v>
      </c>
      <c r="J61">
        <v>2</v>
      </c>
      <c r="K61">
        <v>0</v>
      </c>
      <c r="L61">
        <v>305</v>
      </c>
      <c r="N61">
        <v>3</v>
      </c>
    </row>
    <row r="62" spans="1:12" ht="12.75">
      <c r="A62">
        <v>327785</v>
      </c>
      <c r="B62">
        <v>950</v>
      </c>
      <c r="D62" t="s">
        <v>55</v>
      </c>
      <c r="E62" s="5">
        <v>2</v>
      </c>
      <c r="F62" s="5" t="s">
        <v>7</v>
      </c>
      <c r="G62" s="5">
        <v>1</v>
      </c>
      <c r="H62" s="5">
        <v>0.25</v>
      </c>
      <c r="I62">
        <v>6.599999904632568</v>
      </c>
      <c r="J62">
        <v>7</v>
      </c>
      <c r="K62">
        <v>1298</v>
      </c>
      <c r="L62">
        <v>468</v>
      </c>
    </row>
    <row r="63" spans="1:12" ht="12.75">
      <c r="A63">
        <v>327768</v>
      </c>
      <c r="B63">
        <v>950</v>
      </c>
      <c r="D63" t="s">
        <v>38</v>
      </c>
      <c r="E63" s="5">
        <v>2</v>
      </c>
      <c r="F63" s="5" t="s">
        <v>7</v>
      </c>
      <c r="G63" s="5">
        <v>2</v>
      </c>
      <c r="H63" s="5">
        <v>0.25</v>
      </c>
      <c r="I63">
        <v>7.400000095367432</v>
      </c>
      <c r="J63">
        <v>5</v>
      </c>
      <c r="K63">
        <v>165</v>
      </c>
      <c r="L63">
        <v>497</v>
      </c>
    </row>
    <row r="64" spans="1:12" ht="12.75">
      <c r="A64">
        <v>327767</v>
      </c>
      <c r="B64">
        <v>950</v>
      </c>
      <c r="D64" t="s">
        <v>37</v>
      </c>
      <c r="E64" s="5">
        <v>2</v>
      </c>
      <c r="F64" s="5" t="s">
        <v>7</v>
      </c>
      <c r="G64" s="5">
        <v>3</v>
      </c>
      <c r="H64" s="5">
        <v>0.5</v>
      </c>
      <c r="I64">
        <v>7.800000190734863</v>
      </c>
      <c r="J64">
        <v>8</v>
      </c>
      <c r="K64">
        <v>16</v>
      </c>
      <c r="L64">
        <v>400</v>
      </c>
    </row>
    <row r="65" spans="1:12" ht="12.75">
      <c r="A65">
        <v>327777</v>
      </c>
      <c r="B65">
        <v>950</v>
      </c>
      <c r="D65" t="s">
        <v>47</v>
      </c>
      <c r="E65" s="5">
        <v>2</v>
      </c>
      <c r="F65" s="5" t="s">
        <v>7</v>
      </c>
      <c r="G65" s="5">
        <v>4</v>
      </c>
      <c r="H65" s="5">
        <v>1</v>
      </c>
      <c r="I65">
        <v>7.800000190734863</v>
      </c>
      <c r="J65">
        <v>9</v>
      </c>
      <c r="K65">
        <v>1</v>
      </c>
      <c r="L65">
        <v>309</v>
      </c>
    </row>
    <row r="66" spans="1:12" ht="12.75">
      <c r="A66">
        <v>327778</v>
      </c>
      <c r="B66">
        <v>950</v>
      </c>
      <c r="D66" t="s">
        <v>48</v>
      </c>
      <c r="E66" s="5">
        <v>2</v>
      </c>
      <c r="F66" s="5" t="s">
        <v>7</v>
      </c>
      <c r="G66" s="5">
        <v>5</v>
      </c>
      <c r="H66" s="5">
        <v>2</v>
      </c>
      <c r="I66">
        <v>7.5</v>
      </c>
      <c r="J66">
        <v>3</v>
      </c>
      <c r="K66">
        <v>0</v>
      </c>
      <c r="L66">
        <v>295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4"/>
  <sheetViews>
    <sheetView tabSelected="1" workbookViewId="0" topLeftCell="A26">
      <selection activeCell="S49" sqref="S49"/>
    </sheetView>
  </sheetViews>
  <sheetFormatPr defaultColWidth="9.140625" defaultRowHeight="12.75"/>
  <cols>
    <col min="1" max="1" width="4.00390625" style="0" customWidth="1"/>
    <col min="2" max="2" width="6.28125" style="0" customWidth="1"/>
    <col min="3" max="3" width="9.8515625" style="0" bestFit="1" customWidth="1"/>
    <col min="4" max="4" width="3.57421875" style="0" bestFit="1" customWidth="1"/>
    <col min="5" max="5" width="6.28125" style="0" customWidth="1"/>
    <col min="6" max="6" width="5.00390625" style="0" bestFit="1" customWidth="1"/>
    <col min="7" max="7" width="6.00390625" style="0" bestFit="1" customWidth="1"/>
    <col min="8" max="9" width="5.00390625" style="0" bestFit="1" customWidth="1"/>
    <col min="11" max="11" width="3.57421875" style="0" bestFit="1" customWidth="1"/>
    <col min="12" max="12" width="6.28125" style="0" customWidth="1"/>
    <col min="13" max="14" width="5.00390625" style="0" bestFit="1" customWidth="1"/>
    <col min="15" max="15" width="4.57421875" style="0" bestFit="1" customWidth="1"/>
    <col min="16" max="16" width="4.28125" style="0" customWidth="1"/>
    <col min="18" max="18" width="1.57421875" style="0" bestFit="1" customWidth="1"/>
  </cols>
  <sheetData>
    <row r="1" spans="1:16" ht="15.75">
      <c r="A1" s="39" t="s">
        <v>95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4:16" s="14" customFormat="1" ht="12.75">
      <c r="D2" s="38" t="s">
        <v>92</v>
      </c>
      <c r="E2" s="38"/>
      <c r="F2" s="38"/>
      <c r="G2" s="38"/>
      <c r="H2" s="38"/>
      <c r="I2" s="38"/>
      <c r="K2" s="38" t="s">
        <v>93</v>
      </c>
      <c r="L2" s="38"/>
      <c r="M2" s="38"/>
      <c r="N2" s="38"/>
      <c r="O2" s="38"/>
      <c r="P2" s="38"/>
    </row>
    <row r="3" spans="1:16" ht="27" thickBot="1">
      <c r="A3" s="16" t="s">
        <v>84</v>
      </c>
      <c r="B3" s="16" t="s">
        <v>85</v>
      </c>
      <c r="C3" s="16" t="s">
        <v>89</v>
      </c>
      <c r="D3" s="16" t="s">
        <v>5</v>
      </c>
      <c r="E3" s="16" t="s">
        <v>90</v>
      </c>
      <c r="F3" s="16" t="s">
        <v>7</v>
      </c>
      <c r="G3" s="16" t="s">
        <v>8</v>
      </c>
      <c r="H3" s="16" t="s">
        <v>9</v>
      </c>
      <c r="I3" s="16" t="s">
        <v>94</v>
      </c>
      <c r="J3" s="17"/>
      <c r="K3" s="16" t="s">
        <v>5</v>
      </c>
      <c r="L3" s="16" t="s">
        <v>90</v>
      </c>
      <c r="M3" s="16" t="s">
        <v>7</v>
      </c>
      <c r="N3" s="16" t="s">
        <v>8</v>
      </c>
      <c r="O3" s="16" t="s">
        <v>9</v>
      </c>
      <c r="P3" s="16" t="s">
        <v>94</v>
      </c>
    </row>
    <row r="4" spans="1:16" ht="12.75">
      <c r="A4" s="13"/>
      <c r="B4" s="13"/>
      <c r="C4" s="13"/>
      <c r="D4" s="13"/>
      <c r="E4" s="40" t="s">
        <v>91</v>
      </c>
      <c r="F4" s="40"/>
      <c r="G4" s="40"/>
      <c r="H4" s="40"/>
      <c r="I4" s="40"/>
      <c r="J4" s="12"/>
      <c r="K4" s="13"/>
      <c r="L4" s="36" t="s">
        <v>91</v>
      </c>
      <c r="M4" s="36"/>
      <c r="N4" s="36"/>
      <c r="O4" s="36"/>
      <c r="P4" s="36"/>
    </row>
    <row r="5" spans="1:16" ht="12.75">
      <c r="A5" s="29" t="s">
        <v>88</v>
      </c>
      <c r="B5" s="29">
        <v>1</v>
      </c>
      <c r="C5" s="29">
        <v>0.25</v>
      </c>
      <c r="D5" s="30">
        <v>7.599999904632568</v>
      </c>
      <c r="E5" s="41">
        <v>4</v>
      </c>
      <c r="F5" s="41">
        <v>26</v>
      </c>
      <c r="G5" s="41">
        <v>486</v>
      </c>
      <c r="H5" s="41">
        <v>31</v>
      </c>
      <c r="I5" s="41">
        <v>8</v>
      </c>
      <c r="K5" s="18">
        <v>7.599999904632568</v>
      </c>
      <c r="L5" s="43">
        <v>2</v>
      </c>
      <c r="M5" s="41">
        <v>24</v>
      </c>
      <c r="N5" s="41">
        <v>475</v>
      </c>
      <c r="O5" s="41">
        <v>31</v>
      </c>
      <c r="P5" s="41">
        <v>10</v>
      </c>
    </row>
    <row r="6" spans="1:16" ht="12.75">
      <c r="A6" s="21" t="s">
        <v>88</v>
      </c>
      <c r="B6" s="21">
        <v>2</v>
      </c>
      <c r="C6" s="21">
        <v>0.25</v>
      </c>
      <c r="D6" s="22">
        <v>7.300000190734863</v>
      </c>
      <c r="E6" s="41">
        <v>10</v>
      </c>
      <c r="F6" s="42">
        <v>25</v>
      </c>
      <c r="G6" s="41">
        <v>514</v>
      </c>
      <c r="H6" s="41">
        <v>37</v>
      </c>
      <c r="I6" s="41">
        <v>5</v>
      </c>
      <c r="K6" s="30">
        <v>7.599999904632568</v>
      </c>
      <c r="L6" s="41">
        <v>5</v>
      </c>
      <c r="M6" s="41">
        <v>25</v>
      </c>
      <c r="N6" s="41">
        <v>493</v>
      </c>
      <c r="O6" s="41">
        <v>29</v>
      </c>
      <c r="P6" s="41">
        <v>6</v>
      </c>
    </row>
    <row r="7" spans="1:16" ht="12.75">
      <c r="A7" s="21" t="s">
        <v>88</v>
      </c>
      <c r="B7" s="21">
        <v>3</v>
      </c>
      <c r="C7" s="21">
        <v>0.5</v>
      </c>
      <c r="D7" s="22">
        <v>7.699999809265137</v>
      </c>
      <c r="E7" s="41">
        <v>18</v>
      </c>
      <c r="F7" s="41">
        <v>10</v>
      </c>
      <c r="G7" s="41">
        <v>412</v>
      </c>
      <c r="H7" s="41">
        <v>54</v>
      </c>
      <c r="I7" s="41">
        <v>5</v>
      </c>
      <c r="K7" s="22">
        <v>7.800000190734863</v>
      </c>
      <c r="L7" s="41">
        <v>9</v>
      </c>
      <c r="M7" s="41">
        <v>8</v>
      </c>
      <c r="N7" s="41">
        <v>370</v>
      </c>
      <c r="O7" s="41">
        <v>35</v>
      </c>
      <c r="P7" s="41">
        <v>3</v>
      </c>
    </row>
    <row r="8" spans="1:16" ht="12.75">
      <c r="A8" s="21" t="s">
        <v>88</v>
      </c>
      <c r="B8" s="21">
        <v>4</v>
      </c>
      <c r="C8" s="21">
        <v>1</v>
      </c>
      <c r="D8" s="22">
        <v>7.900000095367432</v>
      </c>
      <c r="E8" s="41">
        <v>11</v>
      </c>
      <c r="F8" s="41">
        <v>0</v>
      </c>
      <c r="G8" s="41">
        <v>362</v>
      </c>
      <c r="H8" s="41">
        <v>46</v>
      </c>
      <c r="I8" s="41">
        <v>4</v>
      </c>
      <c r="K8" s="22">
        <v>7.800000190734863</v>
      </c>
      <c r="L8" s="41">
        <v>10</v>
      </c>
      <c r="M8" s="41">
        <v>1</v>
      </c>
      <c r="N8" s="41">
        <v>349</v>
      </c>
      <c r="O8" s="41">
        <v>43</v>
      </c>
      <c r="P8" s="41">
        <v>3</v>
      </c>
    </row>
    <row r="9" spans="1:16" ht="12.75">
      <c r="A9" s="21" t="s">
        <v>88</v>
      </c>
      <c r="B9" s="21">
        <v>5</v>
      </c>
      <c r="C9" s="21">
        <v>2</v>
      </c>
      <c r="D9" s="22">
        <v>7.599999904632568</v>
      </c>
      <c r="E9" s="41">
        <v>3</v>
      </c>
      <c r="F9" s="41">
        <v>0</v>
      </c>
      <c r="G9" s="41">
        <v>337</v>
      </c>
      <c r="H9" s="41">
        <v>27</v>
      </c>
      <c r="I9" s="41">
        <v>3</v>
      </c>
      <c r="K9" s="22">
        <v>7.599999904632568</v>
      </c>
      <c r="L9" s="41">
        <v>3</v>
      </c>
      <c r="M9" s="41">
        <v>0</v>
      </c>
      <c r="N9" s="41">
        <v>319</v>
      </c>
      <c r="O9" s="41">
        <v>28</v>
      </c>
      <c r="P9" s="41">
        <v>3</v>
      </c>
    </row>
    <row r="10" spans="1:16" ht="12.75">
      <c r="A10" s="21" t="s">
        <v>8</v>
      </c>
      <c r="B10" s="21">
        <v>1</v>
      </c>
      <c r="C10" s="21">
        <v>0.25</v>
      </c>
      <c r="D10" s="22">
        <v>7.199999809265137</v>
      </c>
      <c r="E10" s="41">
        <v>3</v>
      </c>
      <c r="F10" s="41">
        <v>27</v>
      </c>
      <c r="G10" s="41">
        <v>1675</v>
      </c>
      <c r="H10" s="41">
        <v>48</v>
      </c>
      <c r="I10" s="41"/>
      <c r="K10" s="22">
        <v>7.300000190734863</v>
      </c>
      <c r="L10" s="41">
        <v>3</v>
      </c>
      <c r="M10" s="41">
        <v>25</v>
      </c>
      <c r="N10" s="41">
        <v>1261</v>
      </c>
      <c r="O10" s="41">
        <v>30</v>
      </c>
      <c r="P10" s="41"/>
    </row>
    <row r="11" spans="1:18" ht="12.75">
      <c r="A11" s="21" t="s">
        <v>8</v>
      </c>
      <c r="B11" s="21">
        <v>2</v>
      </c>
      <c r="C11" s="21">
        <v>0.25</v>
      </c>
      <c r="D11" s="22">
        <v>7.099999904632568</v>
      </c>
      <c r="E11" s="41">
        <v>10</v>
      </c>
      <c r="F11" s="41">
        <v>21</v>
      </c>
      <c r="G11" s="41">
        <v>624</v>
      </c>
      <c r="H11" s="41">
        <v>204</v>
      </c>
      <c r="I11" s="41"/>
      <c r="K11" s="22">
        <v>7.699999809265137</v>
      </c>
      <c r="L11" s="41">
        <v>8</v>
      </c>
      <c r="M11" s="41">
        <v>19</v>
      </c>
      <c r="N11" s="41">
        <v>503</v>
      </c>
      <c r="O11" s="41">
        <v>31</v>
      </c>
      <c r="P11" s="41"/>
      <c r="R11" t="s">
        <v>101</v>
      </c>
    </row>
    <row r="12" spans="1:16" ht="12.75">
      <c r="A12" s="21" t="s">
        <v>8</v>
      </c>
      <c r="B12" s="21">
        <v>3</v>
      </c>
      <c r="C12" s="21">
        <v>0.5</v>
      </c>
      <c r="D12" s="22">
        <v>7.800000190734863</v>
      </c>
      <c r="E12" s="41">
        <v>15</v>
      </c>
      <c r="F12" s="41">
        <v>8</v>
      </c>
      <c r="G12" s="41">
        <v>354</v>
      </c>
      <c r="H12" s="41">
        <v>93</v>
      </c>
      <c r="I12" s="41"/>
      <c r="K12" s="22">
        <v>7.800000190734863</v>
      </c>
      <c r="L12" s="41">
        <v>10</v>
      </c>
      <c r="M12" s="41">
        <v>10</v>
      </c>
      <c r="N12" s="41">
        <v>337</v>
      </c>
      <c r="O12" s="41">
        <v>50</v>
      </c>
      <c r="P12" s="41"/>
    </row>
    <row r="13" spans="1:16" ht="12.75">
      <c r="A13" s="21" t="s">
        <v>8</v>
      </c>
      <c r="B13" s="21">
        <v>4</v>
      </c>
      <c r="C13" s="21">
        <v>1</v>
      </c>
      <c r="D13" s="22">
        <v>7.800000190734863</v>
      </c>
      <c r="E13" s="41">
        <v>5</v>
      </c>
      <c r="F13" s="41">
        <v>0</v>
      </c>
      <c r="G13" s="41">
        <v>316</v>
      </c>
      <c r="H13" s="41">
        <v>37</v>
      </c>
      <c r="I13" s="41"/>
      <c r="K13" s="22">
        <v>8</v>
      </c>
      <c r="L13" s="41">
        <v>8</v>
      </c>
      <c r="M13" s="41">
        <v>0</v>
      </c>
      <c r="N13" s="41">
        <v>314</v>
      </c>
      <c r="O13" s="41">
        <v>52</v>
      </c>
      <c r="P13" s="41"/>
    </row>
    <row r="14" spans="1:16" ht="12.75">
      <c r="A14" s="21" t="s">
        <v>8</v>
      </c>
      <c r="B14" s="21">
        <v>5</v>
      </c>
      <c r="C14" s="21">
        <v>2</v>
      </c>
      <c r="D14" s="22">
        <v>7.599999904632568</v>
      </c>
      <c r="E14" s="41">
        <v>2</v>
      </c>
      <c r="F14" s="41">
        <v>0</v>
      </c>
      <c r="G14" s="41">
        <v>308</v>
      </c>
      <c r="H14" s="41">
        <v>30</v>
      </c>
      <c r="I14" s="41"/>
      <c r="K14" s="22">
        <v>7.599999904632568</v>
      </c>
      <c r="L14" s="41">
        <v>2</v>
      </c>
      <c r="M14" s="41">
        <v>0</v>
      </c>
      <c r="N14" s="41">
        <v>301</v>
      </c>
      <c r="O14" s="41">
        <v>31</v>
      </c>
      <c r="P14" s="41"/>
    </row>
    <row r="15" spans="1:16" ht="12.75">
      <c r="A15" s="21" t="s">
        <v>87</v>
      </c>
      <c r="B15" s="21">
        <v>1</v>
      </c>
      <c r="C15" s="21">
        <v>0.25</v>
      </c>
      <c r="D15" s="22">
        <v>6.400000095367432</v>
      </c>
      <c r="E15" s="41">
        <v>55</v>
      </c>
      <c r="F15" s="41">
        <v>29</v>
      </c>
      <c r="G15" s="41">
        <v>426</v>
      </c>
      <c r="H15" s="41"/>
      <c r="I15" s="41">
        <v>534</v>
      </c>
      <c r="K15" s="22">
        <v>6.599999904632568</v>
      </c>
      <c r="L15" s="41">
        <v>5</v>
      </c>
      <c r="M15" s="41">
        <v>23</v>
      </c>
      <c r="N15" s="41">
        <v>433</v>
      </c>
      <c r="O15" s="41"/>
      <c r="P15" s="41">
        <v>248</v>
      </c>
    </row>
    <row r="16" spans="1:16" ht="12.75">
      <c r="A16" s="21" t="s">
        <v>87</v>
      </c>
      <c r="B16" s="21">
        <v>2</v>
      </c>
      <c r="C16" s="21">
        <v>0.25</v>
      </c>
      <c r="D16" s="22">
        <v>7.099999904632568</v>
      </c>
      <c r="E16" s="41">
        <v>159</v>
      </c>
      <c r="F16" s="41">
        <v>20</v>
      </c>
      <c r="G16" s="41">
        <v>517</v>
      </c>
      <c r="H16" s="41"/>
      <c r="I16" s="41">
        <v>42</v>
      </c>
      <c r="K16" s="22">
        <v>7.400000095367432</v>
      </c>
      <c r="L16" s="41">
        <v>12</v>
      </c>
      <c r="M16" s="41">
        <v>18</v>
      </c>
      <c r="N16" s="41">
        <v>464</v>
      </c>
      <c r="O16" s="41"/>
      <c r="P16" s="41">
        <v>6</v>
      </c>
    </row>
    <row r="17" spans="1:16" ht="12.75">
      <c r="A17" s="21" t="s">
        <v>87</v>
      </c>
      <c r="B17" s="21">
        <v>3</v>
      </c>
      <c r="C17" s="21">
        <v>0.5</v>
      </c>
      <c r="D17" s="22">
        <v>7.800000190734863</v>
      </c>
      <c r="E17" s="41">
        <v>45</v>
      </c>
      <c r="F17" s="41">
        <v>7</v>
      </c>
      <c r="G17" s="41">
        <v>404</v>
      </c>
      <c r="H17" s="41"/>
      <c r="I17" s="41">
        <v>4</v>
      </c>
      <c r="K17" s="22">
        <v>7.800000190734863</v>
      </c>
      <c r="L17" s="41">
        <v>26</v>
      </c>
      <c r="M17" s="41">
        <v>7</v>
      </c>
      <c r="N17" s="41">
        <v>348</v>
      </c>
      <c r="O17" s="41"/>
      <c r="P17" s="41">
        <v>4</v>
      </c>
    </row>
    <row r="18" spans="1:16" ht="12.75">
      <c r="A18" s="21" t="s">
        <v>87</v>
      </c>
      <c r="B18" s="21">
        <v>4</v>
      </c>
      <c r="C18" s="21">
        <v>1</v>
      </c>
      <c r="D18" s="22">
        <v>7.5</v>
      </c>
      <c r="E18" s="41">
        <v>12</v>
      </c>
      <c r="F18" s="41">
        <v>19</v>
      </c>
      <c r="G18" s="41">
        <v>372</v>
      </c>
      <c r="H18" s="41"/>
      <c r="I18" s="41">
        <v>4</v>
      </c>
      <c r="K18" s="22">
        <v>7.800000190734863</v>
      </c>
      <c r="L18" s="41">
        <v>10</v>
      </c>
      <c r="M18" s="41">
        <v>0</v>
      </c>
      <c r="N18" s="41">
        <v>316</v>
      </c>
      <c r="O18" s="41"/>
      <c r="P18" s="41">
        <v>6</v>
      </c>
    </row>
    <row r="19" spans="1:16" ht="12.75">
      <c r="A19" s="21" t="s">
        <v>87</v>
      </c>
      <c r="B19" s="21">
        <v>5</v>
      </c>
      <c r="C19" s="21">
        <v>2</v>
      </c>
      <c r="D19" s="22">
        <v>7.5</v>
      </c>
      <c r="E19" s="41">
        <v>3</v>
      </c>
      <c r="F19" s="41">
        <v>0</v>
      </c>
      <c r="G19" s="41">
        <v>281</v>
      </c>
      <c r="H19" s="41"/>
      <c r="I19" s="41">
        <v>3</v>
      </c>
      <c r="K19" s="22">
        <v>7.5</v>
      </c>
      <c r="L19" s="41">
        <v>2</v>
      </c>
      <c r="M19" s="41">
        <v>0</v>
      </c>
      <c r="N19" s="41">
        <v>305</v>
      </c>
      <c r="O19" s="41"/>
      <c r="P19" s="41">
        <v>3</v>
      </c>
    </row>
    <row r="20" spans="1:16" ht="12.75">
      <c r="A20" s="21" t="s">
        <v>7</v>
      </c>
      <c r="B20" s="21">
        <v>1</v>
      </c>
      <c r="C20" s="21">
        <v>0.25</v>
      </c>
      <c r="D20" s="22">
        <v>6.400000095367432</v>
      </c>
      <c r="E20" s="41">
        <v>6</v>
      </c>
      <c r="F20" s="41">
        <v>1722</v>
      </c>
      <c r="G20" s="41">
        <v>515</v>
      </c>
      <c r="H20" s="41"/>
      <c r="I20" s="41"/>
      <c r="K20" s="22">
        <v>6.599999904632568</v>
      </c>
      <c r="L20" s="41">
        <v>7</v>
      </c>
      <c r="M20" s="41">
        <v>1298</v>
      </c>
      <c r="N20" s="41">
        <v>468</v>
      </c>
      <c r="O20" s="41"/>
      <c r="P20" s="41"/>
    </row>
    <row r="21" spans="1:16" ht="12.75">
      <c r="A21" s="21" t="s">
        <v>7</v>
      </c>
      <c r="B21" s="21">
        <v>2</v>
      </c>
      <c r="C21" s="21">
        <v>0.25</v>
      </c>
      <c r="D21" s="22">
        <v>7.099999904632568</v>
      </c>
      <c r="E21" s="41">
        <v>9</v>
      </c>
      <c r="F21" s="41">
        <v>283</v>
      </c>
      <c r="G21" s="41">
        <v>511</v>
      </c>
      <c r="H21" s="41"/>
      <c r="I21" s="41"/>
      <c r="K21" s="22">
        <v>7.400000095367432</v>
      </c>
      <c r="L21" s="41">
        <v>5</v>
      </c>
      <c r="M21" s="41">
        <v>165</v>
      </c>
      <c r="N21" s="41">
        <v>497</v>
      </c>
      <c r="O21" s="41"/>
      <c r="P21" s="41"/>
    </row>
    <row r="22" spans="1:16" ht="12.75">
      <c r="A22" s="21" t="s">
        <v>7</v>
      </c>
      <c r="B22" s="21">
        <v>3</v>
      </c>
      <c r="C22" s="21">
        <v>0.5</v>
      </c>
      <c r="D22" s="22">
        <v>7.800000190734863</v>
      </c>
      <c r="E22" s="41">
        <v>15</v>
      </c>
      <c r="F22" s="41">
        <v>23</v>
      </c>
      <c r="G22" s="41">
        <v>397</v>
      </c>
      <c r="H22" s="41"/>
      <c r="I22" s="41"/>
      <c r="K22" s="22">
        <v>7.800000190734863</v>
      </c>
      <c r="L22" s="41">
        <v>8</v>
      </c>
      <c r="M22" s="41">
        <v>16</v>
      </c>
      <c r="N22" s="41">
        <v>400</v>
      </c>
      <c r="O22" s="41"/>
      <c r="P22" s="41"/>
    </row>
    <row r="23" spans="1:16" ht="12.75">
      <c r="A23" s="21" t="s">
        <v>7</v>
      </c>
      <c r="B23" s="21">
        <v>4</v>
      </c>
      <c r="C23" s="21">
        <v>1</v>
      </c>
      <c r="D23" s="22">
        <v>7.5</v>
      </c>
      <c r="E23" s="41">
        <v>7</v>
      </c>
      <c r="F23" s="41">
        <v>5</v>
      </c>
      <c r="G23" s="41">
        <v>389</v>
      </c>
      <c r="H23" s="41"/>
      <c r="I23" s="41"/>
      <c r="K23" s="22">
        <v>7.800000190734863</v>
      </c>
      <c r="L23" s="41">
        <v>9</v>
      </c>
      <c r="M23" s="41">
        <v>1</v>
      </c>
      <c r="N23" s="41">
        <v>309</v>
      </c>
      <c r="O23" s="41"/>
      <c r="P23" s="41"/>
    </row>
    <row r="24" spans="1:16" ht="13.5" thickBot="1">
      <c r="A24" s="25" t="s">
        <v>7</v>
      </c>
      <c r="B24" s="25">
        <v>5</v>
      </c>
      <c r="C24" s="25">
        <v>2</v>
      </c>
      <c r="D24" s="26">
        <v>7.5</v>
      </c>
      <c r="E24" s="44">
        <v>2</v>
      </c>
      <c r="F24" s="44">
        <v>0</v>
      </c>
      <c r="G24" s="44">
        <v>305</v>
      </c>
      <c r="H24" s="44"/>
      <c r="I24" s="44"/>
      <c r="J24" s="15"/>
      <c r="K24" s="26">
        <v>7.5</v>
      </c>
      <c r="L24" s="44">
        <v>3</v>
      </c>
      <c r="M24" s="44">
        <v>0</v>
      </c>
      <c r="N24" s="44">
        <v>295</v>
      </c>
      <c r="O24" s="44"/>
      <c r="P24" s="44"/>
    </row>
    <row r="27" spans="1:16" ht="15.75">
      <c r="A27" s="39" t="s">
        <v>97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2.75">
      <c r="A28" s="14"/>
      <c r="B28" s="14"/>
      <c r="C28" s="14"/>
      <c r="D28" s="38" t="s">
        <v>92</v>
      </c>
      <c r="E28" s="38"/>
      <c r="F28" s="38"/>
      <c r="G28" s="38"/>
      <c r="H28" s="38"/>
      <c r="I28" s="38"/>
      <c r="J28" s="14"/>
      <c r="K28" s="38" t="s">
        <v>93</v>
      </c>
      <c r="L28" s="38"/>
      <c r="M28" s="38"/>
      <c r="N28" s="38"/>
      <c r="O28" s="38"/>
      <c r="P28" s="38"/>
    </row>
    <row r="29" spans="1:16" ht="27" thickBot="1">
      <c r="A29" s="16" t="s">
        <v>84</v>
      </c>
      <c r="B29" s="16" t="s">
        <v>85</v>
      </c>
      <c r="C29" s="16" t="s">
        <v>89</v>
      </c>
      <c r="D29" s="16" t="s">
        <v>5</v>
      </c>
      <c r="E29" s="16" t="s">
        <v>90</v>
      </c>
      <c r="F29" s="16" t="s">
        <v>7</v>
      </c>
      <c r="G29" s="16" t="s">
        <v>8</v>
      </c>
      <c r="H29" s="16" t="s">
        <v>9</v>
      </c>
      <c r="I29" s="16" t="s">
        <v>94</v>
      </c>
      <c r="J29" s="17"/>
      <c r="K29" s="45" t="s">
        <v>5</v>
      </c>
      <c r="L29" s="16" t="s">
        <v>90</v>
      </c>
      <c r="M29" s="16" t="s">
        <v>7</v>
      </c>
      <c r="N29" s="16" t="s">
        <v>8</v>
      </c>
      <c r="O29" s="16" t="s">
        <v>9</v>
      </c>
      <c r="P29" s="16" t="s">
        <v>94</v>
      </c>
    </row>
    <row r="30" spans="1:16" ht="12.75">
      <c r="A30" s="13"/>
      <c r="B30" s="13"/>
      <c r="C30" s="13"/>
      <c r="D30" s="13"/>
      <c r="E30" s="40" t="s">
        <v>91</v>
      </c>
      <c r="F30" s="40"/>
      <c r="G30" s="40"/>
      <c r="H30" s="40"/>
      <c r="I30" s="40"/>
      <c r="J30" s="12"/>
      <c r="K30" s="13"/>
      <c r="L30" s="36" t="s">
        <v>91</v>
      </c>
      <c r="M30" s="36"/>
      <c r="N30" s="36"/>
      <c r="O30" s="36"/>
      <c r="P30" s="36"/>
    </row>
    <row r="31" spans="1:16" ht="12.75">
      <c r="A31" s="29" t="s">
        <v>8</v>
      </c>
      <c r="B31" s="29">
        <v>1</v>
      </c>
      <c r="C31" s="29">
        <v>0.25</v>
      </c>
      <c r="D31" s="30">
        <v>7.599999904632568</v>
      </c>
      <c r="E31" s="41"/>
      <c r="F31" s="41"/>
      <c r="G31" s="41">
        <f aca="true" t="shared" si="0" ref="G31:H35">G10-G5</f>
        <v>1189</v>
      </c>
      <c r="H31" s="41">
        <f t="shared" si="0"/>
        <v>17</v>
      </c>
      <c r="I31" s="41"/>
      <c r="K31" s="30">
        <v>7.599999904632568</v>
      </c>
      <c r="L31" s="41"/>
      <c r="M31" s="41"/>
      <c r="N31" s="41">
        <f aca="true" t="shared" si="1" ref="N31:O35">N10-N5</f>
        <v>786</v>
      </c>
      <c r="O31" s="41">
        <f t="shared" si="1"/>
        <v>-1</v>
      </c>
      <c r="P31" s="41"/>
    </row>
    <row r="32" spans="1:16" ht="12.75">
      <c r="A32" s="21" t="s">
        <v>8</v>
      </c>
      <c r="B32" s="21">
        <v>2</v>
      </c>
      <c r="C32" s="21">
        <v>0.25</v>
      </c>
      <c r="D32" s="22">
        <v>7.300000190734863</v>
      </c>
      <c r="E32" s="41"/>
      <c r="F32" s="41"/>
      <c r="G32" s="41">
        <f t="shared" si="0"/>
        <v>110</v>
      </c>
      <c r="H32" s="41">
        <f t="shared" si="0"/>
        <v>167</v>
      </c>
      <c r="I32" s="41"/>
      <c r="K32" s="22">
        <v>7.599999904632568</v>
      </c>
      <c r="L32" s="41"/>
      <c r="M32" s="41"/>
      <c r="N32" s="41">
        <f t="shared" si="1"/>
        <v>10</v>
      </c>
      <c r="O32" s="41">
        <f t="shared" si="1"/>
        <v>2</v>
      </c>
      <c r="P32" s="41"/>
    </row>
    <row r="33" spans="1:16" ht="12.75">
      <c r="A33" s="21" t="s">
        <v>8</v>
      </c>
      <c r="B33" s="21">
        <v>3</v>
      </c>
      <c r="C33" s="21">
        <v>0.5</v>
      </c>
      <c r="D33" s="22">
        <v>7.699999809265137</v>
      </c>
      <c r="E33" s="41"/>
      <c r="F33" s="41"/>
      <c r="G33" s="41">
        <f t="shared" si="0"/>
        <v>-58</v>
      </c>
      <c r="H33" s="41">
        <f t="shared" si="0"/>
        <v>39</v>
      </c>
      <c r="I33" s="41"/>
      <c r="K33" s="22">
        <v>7.800000190734863</v>
      </c>
      <c r="L33" s="41"/>
      <c r="M33" s="41"/>
      <c r="N33" s="41">
        <f t="shared" si="1"/>
        <v>-33</v>
      </c>
      <c r="O33" s="41">
        <f t="shared" si="1"/>
        <v>15</v>
      </c>
      <c r="P33" s="41"/>
    </row>
    <row r="34" spans="1:16" ht="12.75">
      <c r="A34" s="21" t="s">
        <v>8</v>
      </c>
      <c r="B34" s="21">
        <v>4</v>
      </c>
      <c r="C34" s="21">
        <v>1</v>
      </c>
      <c r="D34" s="22">
        <v>7.900000095367432</v>
      </c>
      <c r="E34" s="41"/>
      <c r="F34" s="41"/>
      <c r="G34" s="41">
        <f t="shared" si="0"/>
        <v>-46</v>
      </c>
      <c r="H34" s="41">
        <f t="shared" si="0"/>
        <v>-9</v>
      </c>
      <c r="I34" s="41"/>
      <c r="K34" s="22">
        <v>7.800000190734863</v>
      </c>
      <c r="L34" s="41"/>
      <c r="M34" s="41"/>
      <c r="N34" s="41">
        <f t="shared" si="1"/>
        <v>-35</v>
      </c>
      <c r="O34" s="41">
        <f t="shared" si="1"/>
        <v>9</v>
      </c>
      <c r="P34" s="41"/>
    </row>
    <row r="35" spans="1:16" ht="12.75">
      <c r="A35" s="21" t="s">
        <v>8</v>
      </c>
      <c r="B35" s="21">
        <v>5</v>
      </c>
      <c r="C35" s="21">
        <v>2</v>
      </c>
      <c r="D35" s="22">
        <v>7.599999904632568</v>
      </c>
      <c r="E35" s="41"/>
      <c r="F35" s="41"/>
      <c r="G35" s="41">
        <f t="shared" si="0"/>
        <v>-29</v>
      </c>
      <c r="H35" s="41">
        <f t="shared" si="0"/>
        <v>3</v>
      </c>
      <c r="I35" s="41"/>
      <c r="K35" s="22">
        <v>7.599999904632568</v>
      </c>
      <c r="L35" s="41"/>
      <c r="M35" s="41"/>
      <c r="N35" s="41">
        <f t="shared" si="1"/>
        <v>-18</v>
      </c>
      <c r="O35" s="41">
        <f t="shared" si="1"/>
        <v>3</v>
      </c>
      <c r="P35" s="41"/>
    </row>
    <row r="36" spans="1:16" ht="12.75">
      <c r="A36" s="21" t="s">
        <v>87</v>
      </c>
      <c r="B36" s="21">
        <v>1</v>
      </c>
      <c r="C36" s="21">
        <v>0.25</v>
      </c>
      <c r="D36" s="22">
        <v>7.199999809265137</v>
      </c>
      <c r="E36" s="41">
        <f>E15-E5</f>
        <v>51</v>
      </c>
      <c r="F36" s="41"/>
      <c r="G36" s="41"/>
      <c r="H36" s="41"/>
      <c r="I36" s="41">
        <f>I15-I5</f>
        <v>526</v>
      </c>
      <c r="K36" s="22">
        <v>7.300000190734863</v>
      </c>
      <c r="L36" s="41">
        <f>L15-L5</f>
        <v>3</v>
      </c>
      <c r="M36" s="41"/>
      <c r="N36" s="41"/>
      <c r="O36" s="41"/>
      <c r="P36" s="41">
        <f>P15-P5</f>
        <v>238</v>
      </c>
    </row>
    <row r="37" spans="1:16" ht="12.75">
      <c r="A37" s="21" t="s">
        <v>87</v>
      </c>
      <c r="B37" s="21">
        <v>2</v>
      </c>
      <c r="C37" s="21">
        <v>0.25</v>
      </c>
      <c r="D37" s="22">
        <v>7.099999904632568</v>
      </c>
      <c r="E37" s="41">
        <f>E16-E6</f>
        <v>149</v>
      </c>
      <c r="F37" s="41"/>
      <c r="G37" s="41"/>
      <c r="H37" s="41"/>
      <c r="I37" s="41">
        <f>I16-I6</f>
        <v>37</v>
      </c>
      <c r="K37" s="22">
        <v>7.699999809265137</v>
      </c>
      <c r="L37" s="41">
        <f>L16-L6</f>
        <v>7</v>
      </c>
      <c r="M37" s="41"/>
      <c r="N37" s="41"/>
      <c r="O37" s="41"/>
      <c r="P37" s="41">
        <f>P16-P6</f>
        <v>0</v>
      </c>
    </row>
    <row r="38" spans="1:16" ht="12.75">
      <c r="A38" s="21" t="s">
        <v>87</v>
      </c>
      <c r="B38" s="21">
        <v>3</v>
      </c>
      <c r="C38" s="21">
        <v>0.5</v>
      </c>
      <c r="D38" s="22">
        <v>7.800000190734863</v>
      </c>
      <c r="E38" s="41">
        <f>E17-E7</f>
        <v>27</v>
      </c>
      <c r="F38" s="41"/>
      <c r="G38" s="41"/>
      <c r="H38" s="41"/>
      <c r="I38" s="41">
        <f>I17-I7</f>
        <v>-1</v>
      </c>
      <c r="K38" s="22">
        <v>7.800000190734863</v>
      </c>
      <c r="L38" s="41">
        <f>L17-L7</f>
        <v>17</v>
      </c>
      <c r="M38" s="41"/>
      <c r="N38" s="41"/>
      <c r="O38" s="41"/>
      <c r="P38" s="41">
        <f>P17-P7</f>
        <v>1</v>
      </c>
    </row>
    <row r="39" spans="1:16" ht="12.75">
      <c r="A39" s="21" t="s">
        <v>87</v>
      </c>
      <c r="B39" s="21">
        <v>4</v>
      </c>
      <c r="C39" s="21">
        <v>1</v>
      </c>
      <c r="D39" s="22">
        <v>7.800000190734863</v>
      </c>
      <c r="E39" s="41">
        <f>E18-E8</f>
        <v>1</v>
      </c>
      <c r="F39" s="41"/>
      <c r="G39" s="41"/>
      <c r="H39" s="41"/>
      <c r="I39" s="41">
        <f>I18-I8</f>
        <v>0</v>
      </c>
      <c r="K39" s="22">
        <v>8</v>
      </c>
      <c r="L39" s="41">
        <f>L18-L8</f>
        <v>0</v>
      </c>
      <c r="M39" s="41"/>
      <c r="N39" s="41"/>
      <c r="O39" s="41"/>
      <c r="P39" s="41">
        <f>P18-P8</f>
        <v>3</v>
      </c>
    </row>
    <row r="40" spans="1:16" ht="12.75">
      <c r="A40" s="21" t="s">
        <v>87</v>
      </c>
      <c r="B40" s="21">
        <v>5</v>
      </c>
      <c r="C40" s="21">
        <v>2</v>
      </c>
      <c r="D40" s="22">
        <v>7.599999904632568</v>
      </c>
      <c r="E40" s="41">
        <f>E19-E9</f>
        <v>0</v>
      </c>
      <c r="F40" s="41"/>
      <c r="G40" s="41"/>
      <c r="H40" s="41"/>
      <c r="I40" s="41">
        <f>I19-I9</f>
        <v>0</v>
      </c>
      <c r="K40" s="22">
        <v>7.599999904632568</v>
      </c>
      <c r="L40" s="41">
        <f>L19-L9</f>
        <v>-1</v>
      </c>
      <c r="M40" s="41"/>
      <c r="N40" s="41"/>
      <c r="O40" s="41"/>
      <c r="P40" s="41">
        <f>P19-P9</f>
        <v>0</v>
      </c>
    </row>
    <row r="41" spans="1:16" ht="12.75">
      <c r="A41" s="21" t="s">
        <v>7</v>
      </c>
      <c r="B41" s="21">
        <v>1</v>
      </c>
      <c r="C41" s="21">
        <v>0.25</v>
      </c>
      <c r="D41" s="22">
        <v>6.400000095367432</v>
      </c>
      <c r="E41" s="41"/>
      <c r="F41" s="41">
        <f>F20-F5</f>
        <v>1696</v>
      </c>
      <c r="G41" s="41"/>
      <c r="H41" s="41"/>
      <c r="I41" s="41"/>
      <c r="K41" s="22">
        <v>6.599999904632568</v>
      </c>
      <c r="L41" s="41"/>
      <c r="M41" s="41">
        <f>M20-M5</f>
        <v>1274</v>
      </c>
      <c r="N41" s="41"/>
      <c r="O41" s="41"/>
      <c r="P41" s="41"/>
    </row>
    <row r="42" spans="1:16" ht="12.75">
      <c r="A42" s="21" t="s">
        <v>7</v>
      </c>
      <c r="B42" s="21">
        <v>2</v>
      </c>
      <c r="C42" s="21">
        <v>0.25</v>
      </c>
      <c r="D42" s="22">
        <v>7.099999904632568</v>
      </c>
      <c r="E42" s="41"/>
      <c r="F42" s="41">
        <f>F21-F6</f>
        <v>258</v>
      </c>
      <c r="G42" s="41"/>
      <c r="H42" s="41"/>
      <c r="I42" s="41"/>
      <c r="K42" s="22">
        <v>7.400000095367432</v>
      </c>
      <c r="L42" s="41"/>
      <c r="M42" s="41">
        <f>M21-M6</f>
        <v>140</v>
      </c>
      <c r="N42" s="41"/>
      <c r="O42" s="41"/>
      <c r="P42" s="41"/>
    </row>
    <row r="43" spans="1:16" ht="12.75">
      <c r="A43" s="21" t="s">
        <v>7</v>
      </c>
      <c r="B43" s="21">
        <v>3</v>
      </c>
      <c r="C43" s="21">
        <v>0.5</v>
      </c>
      <c r="D43" s="22">
        <v>7.800000190734863</v>
      </c>
      <c r="E43" s="41"/>
      <c r="F43" s="41">
        <f>F22-F7</f>
        <v>13</v>
      </c>
      <c r="G43" s="41"/>
      <c r="H43" s="41"/>
      <c r="I43" s="41"/>
      <c r="K43" s="22">
        <v>7.800000190734863</v>
      </c>
      <c r="L43" s="41"/>
      <c r="M43" s="41">
        <f>M22-M7</f>
        <v>8</v>
      </c>
      <c r="N43" s="41"/>
      <c r="O43" s="41"/>
      <c r="P43" s="41"/>
    </row>
    <row r="44" spans="1:16" ht="12.75">
      <c r="A44" s="21" t="s">
        <v>7</v>
      </c>
      <c r="B44" s="21">
        <v>4</v>
      </c>
      <c r="C44" s="21">
        <v>1</v>
      </c>
      <c r="D44" s="22">
        <v>7.5</v>
      </c>
      <c r="E44" s="41"/>
      <c r="F44" s="41">
        <f>F23-F8</f>
        <v>5</v>
      </c>
      <c r="G44" s="41"/>
      <c r="H44" s="41"/>
      <c r="I44" s="41"/>
      <c r="K44" s="22">
        <v>7.800000190734863</v>
      </c>
      <c r="L44" s="41"/>
      <c r="M44" s="41">
        <f>M23-M8</f>
        <v>0</v>
      </c>
      <c r="N44" s="41"/>
      <c r="O44" s="41"/>
      <c r="P44" s="41"/>
    </row>
    <row r="45" spans="1:16" ht="13.5" thickBot="1">
      <c r="A45" s="25" t="s">
        <v>7</v>
      </c>
      <c r="B45" s="25">
        <v>5</v>
      </c>
      <c r="C45" s="25">
        <v>2</v>
      </c>
      <c r="D45" s="26">
        <v>7.5</v>
      </c>
      <c r="E45" s="44"/>
      <c r="F45" s="44">
        <f>F24-F9</f>
        <v>0</v>
      </c>
      <c r="G45" s="44"/>
      <c r="H45" s="44"/>
      <c r="I45" s="44"/>
      <c r="J45" s="15"/>
      <c r="K45" s="26">
        <v>7.5</v>
      </c>
      <c r="L45" s="44"/>
      <c r="M45" s="44">
        <f>M24-M9</f>
        <v>0</v>
      </c>
      <c r="N45" s="44"/>
      <c r="O45" s="44"/>
      <c r="P45" s="44"/>
    </row>
    <row r="47" spans="1:16" ht="15.75">
      <c r="A47" s="39" t="s">
        <v>98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</row>
    <row r="48" spans="1:16" ht="12.75">
      <c r="A48" s="14"/>
      <c r="B48" s="14"/>
      <c r="C48" s="14"/>
      <c r="D48" s="38" t="s">
        <v>92</v>
      </c>
      <c r="E48" s="38"/>
      <c r="F48" s="38"/>
      <c r="G48" s="38"/>
      <c r="H48" s="38"/>
      <c r="I48" s="38"/>
      <c r="J48" s="14"/>
      <c r="K48" s="38" t="s">
        <v>93</v>
      </c>
      <c r="L48" s="38"/>
      <c r="M48" s="38"/>
      <c r="N48" s="38"/>
      <c r="O48" s="38"/>
      <c r="P48" s="38"/>
    </row>
    <row r="49" spans="1:16" ht="27" thickBot="1">
      <c r="A49" s="16" t="s">
        <v>84</v>
      </c>
      <c r="B49" s="16" t="s">
        <v>85</v>
      </c>
      <c r="C49" s="16" t="s">
        <v>89</v>
      </c>
      <c r="D49" s="16" t="s">
        <v>5</v>
      </c>
      <c r="E49" s="16" t="s">
        <v>90</v>
      </c>
      <c r="F49" s="16" t="s">
        <v>7</v>
      </c>
      <c r="G49" s="16" t="s">
        <v>8</v>
      </c>
      <c r="H49" s="16" t="s">
        <v>9</v>
      </c>
      <c r="I49" s="16" t="s">
        <v>94</v>
      </c>
      <c r="J49" s="17"/>
      <c r="K49" s="45" t="s">
        <v>5</v>
      </c>
      <c r="L49" s="16" t="s">
        <v>90</v>
      </c>
      <c r="M49" s="16" t="s">
        <v>7</v>
      </c>
      <c r="N49" s="16" t="s">
        <v>8</v>
      </c>
      <c r="O49" s="16" t="s">
        <v>9</v>
      </c>
      <c r="P49" s="16" t="s">
        <v>94</v>
      </c>
    </row>
    <row r="50" spans="1:16" ht="12.75">
      <c r="A50" s="13"/>
      <c r="B50" s="13"/>
      <c r="C50" s="13"/>
      <c r="D50" s="13"/>
      <c r="E50" s="40" t="s">
        <v>96</v>
      </c>
      <c r="F50" s="40"/>
      <c r="G50" s="40"/>
      <c r="H50" s="40"/>
      <c r="I50" s="40"/>
      <c r="J50" s="12"/>
      <c r="K50" s="13"/>
      <c r="L50" s="36" t="s">
        <v>96</v>
      </c>
      <c r="M50" s="36"/>
      <c r="N50" s="36"/>
      <c r="O50" s="36"/>
      <c r="P50" s="36"/>
    </row>
    <row r="51" spans="1:16" ht="12.75">
      <c r="A51" s="29" t="s">
        <v>8</v>
      </c>
      <c r="B51" s="29">
        <v>1</v>
      </c>
      <c r="C51" s="29">
        <v>0.25</v>
      </c>
      <c r="D51" s="30">
        <v>7.599999904632568</v>
      </c>
      <c r="E51" s="41"/>
      <c r="F51" s="41"/>
      <c r="G51" s="41">
        <f>G31*C51*2</f>
        <v>594.5</v>
      </c>
      <c r="H51" s="41">
        <f>H31*C51*2</f>
        <v>8.5</v>
      </c>
      <c r="I51" s="41"/>
      <c r="K51" s="30">
        <v>7.599999904632568</v>
      </c>
      <c r="L51" s="41"/>
      <c r="M51" s="41"/>
      <c r="N51" s="41">
        <f>N31*C51*2</f>
        <v>393</v>
      </c>
      <c r="O51" s="41">
        <f>O31*C51*2</f>
        <v>-0.5</v>
      </c>
      <c r="P51" s="41"/>
    </row>
    <row r="52" spans="1:16" ht="12.75">
      <c r="A52" s="21" t="s">
        <v>8</v>
      </c>
      <c r="B52" s="21">
        <v>2</v>
      </c>
      <c r="C52" s="21">
        <v>0.25</v>
      </c>
      <c r="D52" s="22">
        <v>7.300000190734863</v>
      </c>
      <c r="E52" s="41"/>
      <c r="F52" s="41"/>
      <c r="G52" s="41">
        <f>G32*C52*2</f>
        <v>55</v>
      </c>
      <c r="H52" s="41">
        <f>H32*C52*2</f>
        <v>83.5</v>
      </c>
      <c r="I52" s="41"/>
      <c r="K52" s="22">
        <v>7.599999904632568</v>
      </c>
      <c r="L52" s="41"/>
      <c r="M52" s="41"/>
      <c r="N52" s="41">
        <f>N32*C52*2</f>
        <v>5</v>
      </c>
      <c r="O52" s="41">
        <f>O32*C52*2</f>
        <v>1</v>
      </c>
      <c r="P52" s="41"/>
    </row>
    <row r="53" spans="1:16" ht="12.75">
      <c r="A53" s="21" t="s">
        <v>8</v>
      </c>
      <c r="B53" s="21">
        <v>3</v>
      </c>
      <c r="C53" s="21">
        <v>0.5</v>
      </c>
      <c r="D53" s="22">
        <v>7.699999809265137</v>
      </c>
      <c r="E53" s="41"/>
      <c r="F53" s="41"/>
      <c r="G53" s="41">
        <f>G33*C53*2</f>
        <v>-58</v>
      </c>
      <c r="H53" s="41">
        <f>H33*C53*2</f>
        <v>39</v>
      </c>
      <c r="I53" s="41"/>
      <c r="K53" s="22">
        <v>7.800000190734863</v>
      </c>
      <c r="L53" s="41"/>
      <c r="M53" s="41"/>
      <c r="N53" s="41">
        <f>N33*C53*2</f>
        <v>-33</v>
      </c>
      <c r="O53" s="41">
        <f>O33*C53*2</f>
        <v>15</v>
      </c>
      <c r="P53" s="41"/>
    </row>
    <row r="54" spans="1:16" ht="12.75">
      <c r="A54" s="21" t="s">
        <v>8</v>
      </c>
      <c r="B54" s="21">
        <v>4</v>
      </c>
      <c r="C54" s="21">
        <v>1</v>
      </c>
      <c r="D54" s="22">
        <v>7.900000095367432</v>
      </c>
      <c r="E54" s="41"/>
      <c r="F54" s="41"/>
      <c r="G54" s="41">
        <f>G34*C54*2</f>
        <v>-92</v>
      </c>
      <c r="H54" s="41">
        <f>H34*C54*2</f>
        <v>-18</v>
      </c>
      <c r="I54" s="41"/>
      <c r="K54" s="22">
        <v>7.800000190734863</v>
      </c>
      <c r="L54" s="41"/>
      <c r="M54" s="41"/>
      <c r="N54" s="41">
        <f>N34*C54*2</f>
        <v>-70</v>
      </c>
      <c r="O54" s="41">
        <f>O34*C54*2</f>
        <v>18</v>
      </c>
      <c r="P54" s="41"/>
    </row>
    <row r="55" spans="1:16" ht="12.75">
      <c r="A55" s="21" t="s">
        <v>8</v>
      </c>
      <c r="B55" s="21">
        <v>5</v>
      </c>
      <c r="C55" s="21">
        <v>2</v>
      </c>
      <c r="D55" s="22">
        <v>7.599999904632568</v>
      </c>
      <c r="E55" s="41"/>
      <c r="F55" s="41"/>
      <c r="G55" s="41">
        <f>G35*C55*2</f>
        <v>-116</v>
      </c>
      <c r="H55" s="41">
        <f>H35*C55*2</f>
        <v>12</v>
      </c>
      <c r="I55" s="41"/>
      <c r="K55" s="22">
        <v>7.599999904632568</v>
      </c>
      <c r="L55" s="41"/>
      <c r="M55" s="41"/>
      <c r="N55" s="41">
        <f>N35*C55*2</f>
        <v>-72</v>
      </c>
      <c r="O55" s="41">
        <f>O35*C55*2</f>
        <v>12</v>
      </c>
      <c r="P55" s="41"/>
    </row>
    <row r="56" spans="1:16" ht="12.75">
      <c r="A56" s="21" t="s">
        <v>87</v>
      </c>
      <c r="B56" s="21">
        <v>1</v>
      </c>
      <c r="C56" s="21">
        <v>0.25</v>
      </c>
      <c r="D56" s="22">
        <v>7.199999809265137</v>
      </c>
      <c r="E56" s="41">
        <f>E36*C56*2</f>
        <v>25.5</v>
      </c>
      <c r="F56" s="41"/>
      <c r="G56" s="41"/>
      <c r="H56" s="41"/>
      <c r="I56" s="41">
        <f>I36*C56*2</f>
        <v>263</v>
      </c>
      <c r="K56" s="22">
        <v>7.300000190734863</v>
      </c>
      <c r="L56" s="41">
        <f>L36*C56*2</f>
        <v>1.5</v>
      </c>
      <c r="M56" s="41"/>
      <c r="N56" s="41"/>
      <c r="O56" s="41"/>
      <c r="P56" s="41">
        <f>P36*C56*2</f>
        <v>119</v>
      </c>
    </row>
    <row r="57" spans="1:16" ht="12.75">
      <c r="A57" s="21" t="s">
        <v>87</v>
      </c>
      <c r="B57" s="21">
        <v>2</v>
      </c>
      <c r="C57" s="21">
        <v>0.25</v>
      </c>
      <c r="D57" s="22">
        <v>7.099999904632568</v>
      </c>
      <c r="E57" s="41">
        <f>E37*C57*2</f>
        <v>74.5</v>
      </c>
      <c r="F57" s="41"/>
      <c r="G57" s="41"/>
      <c r="H57" s="41"/>
      <c r="I57" s="41">
        <f>I37*C57*2</f>
        <v>18.5</v>
      </c>
      <c r="K57" s="22">
        <v>7.699999809265137</v>
      </c>
      <c r="L57" s="41">
        <f>L37*C57*2</f>
        <v>3.5</v>
      </c>
      <c r="M57" s="41"/>
      <c r="N57" s="41"/>
      <c r="O57" s="41"/>
      <c r="P57" s="41">
        <f>P37*C57*2</f>
        <v>0</v>
      </c>
    </row>
    <row r="58" spans="1:16" ht="12.75">
      <c r="A58" s="21" t="s">
        <v>87</v>
      </c>
      <c r="B58" s="21">
        <v>3</v>
      </c>
      <c r="C58" s="21">
        <v>0.5</v>
      </c>
      <c r="D58" s="22">
        <v>7.800000190734863</v>
      </c>
      <c r="E58" s="41">
        <f>E38*C58*2</f>
        <v>27</v>
      </c>
      <c r="F58" s="41"/>
      <c r="G58" s="41"/>
      <c r="H58" s="41"/>
      <c r="I58" s="41">
        <f>I38*C58*2</f>
        <v>-1</v>
      </c>
      <c r="K58" s="22">
        <v>7.800000190734863</v>
      </c>
      <c r="L58" s="41">
        <f>L38*C58*2</f>
        <v>17</v>
      </c>
      <c r="M58" s="41"/>
      <c r="N58" s="41"/>
      <c r="O58" s="41"/>
      <c r="P58" s="41">
        <f>P38*C58*2</f>
        <v>1</v>
      </c>
    </row>
    <row r="59" spans="1:16" ht="12.75">
      <c r="A59" s="21" t="s">
        <v>87</v>
      </c>
      <c r="B59" s="21">
        <v>4</v>
      </c>
      <c r="C59" s="21">
        <v>1</v>
      </c>
      <c r="D59" s="22">
        <v>7.800000190734863</v>
      </c>
      <c r="E59" s="41">
        <f>E39*C59*2</f>
        <v>2</v>
      </c>
      <c r="F59" s="41"/>
      <c r="G59" s="41"/>
      <c r="H59" s="41"/>
      <c r="I59" s="41">
        <f>I39*C59*2</f>
        <v>0</v>
      </c>
      <c r="K59" s="22">
        <v>8</v>
      </c>
      <c r="L59" s="41">
        <f>L39*C59*2</f>
        <v>0</v>
      </c>
      <c r="M59" s="41"/>
      <c r="N59" s="41"/>
      <c r="O59" s="41"/>
      <c r="P59" s="41">
        <f>P39*C59*2</f>
        <v>6</v>
      </c>
    </row>
    <row r="60" spans="1:16" ht="12.75">
      <c r="A60" s="21" t="s">
        <v>87</v>
      </c>
      <c r="B60" s="21">
        <v>5</v>
      </c>
      <c r="C60" s="21">
        <v>2</v>
      </c>
      <c r="D60" s="22">
        <v>7.599999904632568</v>
      </c>
      <c r="E60" s="41">
        <f>E40*C60*2</f>
        <v>0</v>
      </c>
      <c r="F60" s="41"/>
      <c r="G60" s="41"/>
      <c r="H60" s="41"/>
      <c r="I60" s="41">
        <f>I40*C60*2</f>
        <v>0</v>
      </c>
      <c r="K60" s="22">
        <v>7.599999904632568</v>
      </c>
      <c r="L60" s="41">
        <f>L40*C60*2</f>
        <v>-4</v>
      </c>
      <c r="M60" s="41"/>
      <c r="N60" s="41"/>
      <c r="O60" s="41"/>
      <c r="P60" s="41">
        <f>P40*C60*2</f>
        <v>0</v>
      </c>
    </row>
    <row r="61" spans="1:16" ht="12.75">
      <c r="A61" s="21" t="s">
        <v>7</v>
      </c>
      <c r="B61" s="21">
        <v>1</v>
      </c>
      <c r="C61" s="21">
        <v>0.25</v>
      </c>
      <c r="D61" s="22">
        <v>6.400000095367432</v>
      </c>
      <c r="E61" s="41"/>
      <c r="F61" s="41">
        <f>F41*C61*2</f>
        <v>848</v>
      </c>
      <c r="G61" s="41"/>
      <c r="H61" s="41"/>
      <c r="I61" s="41"/>
      <c r="K61" s="22">
        <v>6.599999904632568</v>
      </c>
      <c r="L61" s="41"/>
      <c r="M61" s="41">
        <f>M41*C61*2</f>
        <v>637</v>
      </c>
      <c r="N61" s="41"/>
      <c r="O61" s="41"/>
      <c r="P61" s="41"/>
    </row>
    <row r="62" spans="1:16" ht="12.75">
      <c r="A62" s="21" t="s">
        <v>7</v>
      </c>
      <c r="B62" s="21">
        <v>2</v>
      </c>
      <c r="C62" s="21">
        <v>0.25</v>
      </c>
      <c r="D62" s="22">
        <v>7.099999904632568</v>
      </c>
      <c r="E62" s="41"/>
      <c r="F62" s="41">
        <f>F42*C62*2</f>
        <v>129</v>
      </c>
      <c r="G62" s="41"/>
      <c r="H62" s="41"/>
      <c r="I62" s="41"/>
      <c r="K62" s="22">
        <v>7.400000095367432</v>
      </c>
      <c r="L62" s="41"/>
      <c r="M62" s="41">
        <f>M42*C62*2</f>
        <v>70</v>
      </c>
      <c r="N62" s="41"/>
      <c r="O62" s="41"/>
      <c r="P62" s="41"/>
    </row>
    <row r="63" spans="1:16" ht="12.75">
      <c r="A63" s="21" t="s">
        <v>7</v>
      </c>
      <c r="B63" s="21">
        <v>3</v>
      </c>
      <c r="C63" s="21">
        <v>0.5</v>
      </c>
      <c r="D63" s="22">
        <v>7.800000190734863</v>
      </c>
      <c r="E63" s="41"/>
      <c r="F63" s="41">
        <f>F43*C63*2</f>
        <v>13</v>
      </c>
      <c r="G63" s="41"/>
      <c r="H63" s="41"/>
      <c r="I63" s="41"/>
      <c r="K63" s="22">
        <v>7.800000190734863</v>
      </c>
      <c r="L63" s="41"/>
      <c r="M63" s="41">
        <f>M43*C63*2</f>
        <v>8</v>
      </c>
      <c r="N63" s="41"/>
      <c r="O63" s="41"/>
      <c r="P63" s="41"/>
    </row>
    <row r="64" spans="1:16" ht="12.75">
      <c r="A64" s="21" t="s">
        <v>7</v>
      </c>
      <c r="B64" s="21">
        <v>4</v>
      </c>
      <c r="C64" s="21">
        <v>1</v>
      </c>
      <c r="D64" s="22">
        <v>7.5</v>
      </c>
      <c r="E64" s="41"/>
      <c r="F64" s="41">
        <f>F44*C64*2</f>
        <v>10</v>
      </c>
      <c r="G64" s="41"/>
      <c r="H64" s="41"/>
      <c r="I64" s="41"/>
      <c r="K64" s="22">
        <v>7.800000190734863</v>
      </c>
      <c r="L64" s="41"/>
      <c r="M64" s="41">
        <f>M44*C64*2</f>
        <v>0</v>
      </c>
      <c r="N64" s="41"/>
      <c r="O64" s="41"/>
      <c r="P64" s="41"/>
    </row>
    <row r="65" spans="1:16" ht="13.5" thickBot="1">
      <c r="A65" s="25" t="s">
        <v>7</v>
      </c>
      <c r="B65" s="25">
        <v>5</v>
      </c>
      <c r="C65" s="25">
        <v>2</v>
      </c>
      <c r="D65" s="26">
        <v>7.5</v>
      </c>
      <c r="E65" s="44"/>
      <c r="F65" s="44">
        <f>F45*C65*2</f>
        <v>0</v>
      </c>
      <c r="G65" s="44"/>
      <c r="H65" s="44"/>
      <c r="I65" s="44"/>
      <c r="J65" s="15"/>
      <c r="K65" s="26">
        <v>7.5</v>
      </c>
      <c r="L65" s="44"/>
      <c r="M65" s="44">
        <f>M45*C65*2</f>
        <v>0</v>
      </c>
      <c r="N65" s="44"/>
      <c r="O65" s="44"/>
      <c r="P65" s="44"/>
    </row>
    <row r="66" spans="1:16" ht="12.75">
      <c r="A66" s="19"/>
      <c r="B66" s="19"/>
      <c r="C66" s="19"/>
      <c r="D66" s="18"/>
      <c r="E66" s="14"/>
      <c r="F66" s="14"/>
      <c r="G66" s="14"/>
      <c r="H66" s="14"/>
      <c r="I66" s="14"/>
      <c r="J66" s="14"/>
      <c r="K66" s="18"/>
      <c r="L66" s="14"/>
      <c r="M66" s="14"/>
      <c r="N66" s="14"/>
      <c r="O66" s="14"/>
      <c r="P66" s="14"/>
    </row>
    <row r="67" spans="1:16" ht="15.75">
      <c r="A67" s="33" t="s">
        <v>102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ht="12.75">
      <c r="A68" s="37" t="s">
        <v>99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1:16" ht="12.75">
      <c r="A69" s="14"/>
      <c r="B69" s="14"/>
      <c r="C69" s="14"/>
      <c r="D69" s="38" t="s">
        <v>92</v>
      </c>
      <c r="E69" s="38"/>
      <c r="F69" s="38"/>
      <c r="G69" s="38"/>
      <c r="H69" s="38"/>
      <c r="I69" s="38"/>
      <c r="J69" s="14"/>
      <c r="K69" s="38" t="s">
        <v>93</v>
      </c>
      <c r="L69" s="38"/>
      <c r="M69" s="38"/>
      <c r="N69" s="38"/>
      <c r="O69" s="38"/>
      <c r="P69" s="38"/>
    </row>
    <row r="70" spans="1:16" ht="27" thickBot="1">
      <c r="A70" s="16" t="s">
        <v>84</v>
      </c>
      <c r="B70" s="16" t="s">
        <v>85</v>
      </c>
      <c r="C70" s="16" t="s">
        <v>89</v>
      </c>
      <c r="D70" s="16" t="s">
        <v>5</v>
      </c>
      <c r="E70" s="16" t="s">
        <v>90</v>
      </c>
      <c r="F70" s="16" t="s">
        <v>7</v>
      </c>
      <c r="G70" s="16" t="s">
        <v>8</v>
      </c>
      <c r="H70" s="16" t="s">
        <v>9</v>
      </c>
      <c r="I70" s="16" t="s">
        <v>94</v>
      </c>
      <c r="J70" s="17"/>
      <c r="K70" s="16" t="s">
        <v>5</v>
      </c>
      <c r="L70" s="16" t="s">
        <v>90</v>
      </c>
      <c r="M70" s="16" t="s">
        <v>7</v>
      </c>
      <c r="N70" s="16" t="s">
        <v>8</v>
      </c>
      <c r="O70" s="16" t="s">
        <v>9</v>
      </c>
      <c r="P70" s="16" t="s">
        <v>94</v>
      </c>
    </row>
    <row r="71" spans="1:16" ht="12.75">
      <c r="A71" s="13"/>
      <c r="B71" s="13"/>
      <c r="C71" s="13"/>
      <c r="D71" s="20"/>
      <c r="E71" s="32" t="s">
        <v>100</v>
      </c>
      <c r="F71" s="32"/>
      <c r="G71" s="32"/>
      <c r="H71" s="32"/>
      <c r="I71" s="32"/>
      <c r="J71" s="28"/>
      <c r="K71" s="13"/>
      <c r="L71" s="32" t="s">
        <v>100</v>
      </c>
      <c r="M71" s="32"/>
      <c r="N71" s="32"/>
      <c r="O71" s="32"/>
      <c r="P71" s="32"/>
    </row>
    <row r="72" spans="1:16" ht="12.75">
      <c r="A72" s="29" t="s">
        <v>8</v>
      </c>
      <c r="B72" s="29">
        <v>1</v>
      </c>
      <c r="C72" s="29">
        <v>0.25</v>
      </c>
      <c r="D72" s="30">
        <v>7.599999904632568</v>
      </c>
      <c r="E72" s="31"/>
      <c r="F72" s="31"/>
      <c r="G72" s="31">
        <f>100*G51/1000</f>
        <v>59.45</v>
      </c>
      <c r="H72" s="31">
        <f>100*H51/910</f>
        <v>0.9340659340659341</v>
      </c>
      <c r="I72" s="23"/>
      <c r="J72" s="14"/>
      <c r="K72" s="22">
        <v>7.599999904632568</v>
      </c>
      <c r="L72" s="31"/>
      <c r="M72" s="31"/>
      <c r="N72" s="31">
        <f>100*N51/1000</f>
        <v>39.3</v>
      </c>
      <c r="O72" s="31">
        <f>100*O51/910</f>
        <v>-0.054945054945054944</v>
      </c>
      <c r="P72" s="31"/>
    </row>
    <row r="73" spans="1:16" ht="12.75">
      <c r="A73" s="21" t="s">
        <v>8</v>
      </c>
      <c r="B73" s="21">
        <v>2</v>
      </c>
      <c r="C73" s="21">
        <v>0.25</v>
      </c>
      <c r="D73" s="22">
        <v>7.300000190734863</v>
      </c>
      <c r="E73" s="23"/>
      <c r="F73" s="23"/>
      <c r="G73" s="23">
        <f>100*G52/1000</f>
        <v>5.5</v>
      </c>
      <c r="H73" s="23">
        <f>100*H52/910</f>
        <v>9.175824175824175</v>
      </c>
      <c r="I73" s="23"/>
      <c r="J73" s="14"/>
      <c r="K73" s="22">
        <v>7.599999904632568</v>
      </c>
      <c r="L73" s="23"/>
      <c r="M73" s="23"/>
      <c r="N73" s="23">
        <f>100*N52/1000</f>
        <v>0.5</v>
      </c>
      <c r="O73" s="23">
        <f>100*O52/910</f>
        <v>0.10989010989010989</v>
      </c>
      <c r="P73" s="23"/>
    </row>
    <row r="74" spans="1:16" ht="12.75">
      <c r="A74" s="21" t="s">
        <v>8</v>
      </c>
      <c r="B74" s="21">
        <v>3</v>
      </c>
      <c r="C74" s="21">
        <v>0.5</v>
      </c>
      <c r="D74" s="22">
        <v>7.699999809265137</v>
      </c>
      <c r="E74" s="23"/>
      <c r="F74" s="23"/>
      <c r="G74" s="23">
        <f>100*G53/1000</f>
        <v>-5.8</v>
      </c>
      <c r="H74" s="23">
        <f>100*H53/910</f>
        <v>4.285714285714286</v>
      </c>
      <c r="I74" s="23"/>
      <c r="J74" s="14"/>
      <c r="K74" s="22">
        <v>7.800000190734863</v>
      </c>
      <c r="L74" s="23"/>
      <c r="M74" s="23"/>
      <c r="N74" s="23">
        <f>100*N53/1000</f>
        <v>-3.3</v>
      </c>
      <c r="O74" s="23">
        <f>100*O53/910</f>
        <v>1.6483516483516483</v>
      </c>
      <c r="P74" s="23"/>
    </row>
    <row r="75" spans="1:16" ht="12.75">
      <c r="A75" s="21" t="s">
        <v>8</v>
      </c>
      <c r="B75" s="21">
        <v>4</v>
      </c>
      <c r="C75" s="21">
        <v>1</v>
      </c>
      <c r="D75" s="22">
        <v>7.900000095367432</v>
      </c>
      <c r="E75" s="23"/>
      <c r="F75" s="23"/>
      <c r="G75" s="23">
        <f>100*G54/1000</f>
        <v>-9.2</v>
      </c>
      <c r="H75" s="23">
        <f>100*H54/910</f>
        <v>-1.978021978021978</v>
      </c>
      <c r="I75" s="23"/>
      <c r="J75" s="14"/>
      <c r="K75" s="22">
        <v>7.800000190734863</v>
      </c>
      <c r="L75" s="23"/>
      <c r="M75" s="23"/>
      <c r="N75" s="23">
        <f>100*N54/1000</f>
        <v>-7</v>
      </c>
      <c r="O75" s="23">
        <f>100*O54/910</f>
        <v>1.978021978021978</v>
      </c>
      <c r="P75" s="23"/>
    </row>
    <row r="76" spans="1:16" ht="12.75">
      <c r="A76" s="21" t="s">
        <v>8</v>
      </c>
      <c r="B76" s="21">
        <v>5</v>
      </c>
      <c r="C76" s="21">
        <v>2</v>
      </c>
      <c r="D76" s="22">
        <v>7.599999904632568</v>
      </c>
      <c r="E76" s="23"/>
      <c r="F76" s="23"/>
      <c r="G76" s="23">
        <f>100*G55/1000</f>
        <v>-11.6</v>
      </c>
      <c r="H76" s="23">
        <f>100*H55/910</f>
        <v>1.3186813186813187</v>
      </c>
      <c r="I76" s="23"/>
      <c r="J76" s="14"/>
      <c r="K76" s="22">
        <v>7.599999904632568</v>
      </c>
      <c r="L76" s="23"/>
      <c r="M76" s="23"/>
      <c r="N76" s="23">
        <f>100*N55/1000</f>
        <v>-7.2</v>
      </c>
      <c r="O76" s="23">
        <f>100*O55/910</f>
        <v>1.3186813186813187</v>
      </c>
      <c r="P76" s="23"/>
    </row>
    <row r="77" spans="1:16" ht="12.75">
      <c r="A77" s="21" t="s">
        <v>87</v>
      </c>
      <c r="B77" s="21">
        <v>1</v>
      </c>
      <c r="C77" s="21">
        <v>0.25</v>
      </c>
      <c r="D77" s="22">
        <v>7.199999809265137</v>
      </c>
      <c r="E77" s="23">
        <f>100*E56/500</f>
        <v>5.1</v>
      </c>
      <c r="F77" s="23"/>
      <c r="G77" s="23"/>
      <c r="H77" s="23"/>
      <c r="I77" s="23">
        <f>100*I56/500</f>
        <v>52.6</v>
      </c>
      <c r="J77" s="14"/>
      <c r="K77" s="22">
        <v>7.300000190734863</v>
      </c>
      <c r="L77" s="23">
        <f>100*L56/500</f>
        <v>0.3</v>
      </c>
      <c r="M77" s="23"/>
      <c r="N77" s="23"/>
      <c r="O77" s="23"/>
      <c r="P77" s="23">
        <f>100*P56/500</f>
        <v>23.8</v>
      </c>
    </row>
    <row r="78" spans="1:16" ht="12.75">
      <c r="A78" s="21" t="s">
        <v>87</v>
      </c>
      <c r="B78" s="21">
        <v>2</v>
      </c>
      <c r="C78" s="21">
        <v>0.25</v>
      </c>
      <c r="D78" s="22">
        <v>7.099999904632568</v>
      </c>
      <c r="E78" s="23">
        <f>100*E57/500</f>
        <v>14.9</v>
      </c>
      <c r="F78" s="23"/>
      <c r="G78" s="23"/>
      <c r="H78" s="23"/>
      <c r="I78" s="23">
        <f>100*I57/500</f>
        <v>3.7</v>
      </c>
      <c r="J78" s="14"/>
      <c r="K78" s="22">
        <v>7.699999809265137</v>
      </c>
      <c r="L78" s="23">
        <f>100*L57/500</f>
        <v>0.7</v>
      </c>
      <c r="M78" s="23"/>
      <c r="N78" s="23"/>
      <c r="O78" s="23"/>
      <c r="P78" s="23">
        <f>100*P57/500</f>
        <v>0</v>
      </c>
    </row>
    <row r="79" spans="1:16" ht="12.75">
      <c r="A79" s="21" t="s">
        <v>87</v>
      </c>
      <c r="B79" s="21">
        <v>3</v>
      </c>
      <c r="C79" s="21">
        <v>0.5</v>
      </c>
      <c r="D79" s="22">
        <v>7.800000190734863</v>
      </c>
      <c r="E79" s="23">
        <f>100*E58/500</f>
        <v>5.4</v>
      </c>
      <c r="F79" s="23"/>
      <c r="G79" s="23"/>
      <c r="H79" s="23"/>
      <c r="I79" s="23">
        <f>100*I58/500</f>
        <v>-0.2</v>
      </c>
      <c r="J79" s="14"/>
      <c r="K79" s="22">
        <v>7.800000190734863</v>
      </c>
      <c r="L79" s="23">
        <f>100*L58/500</f>
        <v>3.4</v>
      </c>
      <c r="M79" s="23"/>
      <c r="N79" s="23"/>
      <c r="O79" s="23"/>
      <c r="P79" s="23">
        <f>100*P58/500</f>
        <v>0.2</v>
      </c>
    </row>
    <row r="80" spans="1:16" ht="12.75">
      <c r="A80" s="21" t="s">
        <v>87</v>
      </c>
      <c r="B80" s="21">
        <v>4</v>
      </c>
      <c r="C80" s="21">
        <v>1</v>
      </c>
      <c r="D80" s="22">
        <v>7.800000190734863</v>
      </c>
      <c r="E80" s="23">
        <f>100*E59/500</f>
        <v>0.4</v>
      </c>
      <c r="F80" s="23"/>
      <c r="G80" s="23"/>
      <c r="H80" s="23"/>
      <c r="I80" s="23">
        <f>100*I59/500</f>
        <v>0</v>
      </c>
      <c r="J80" s="14"/>
      <c r="K80" s="22">
        <v>8</v>
      </c>
      <c r="L80" s="23">
        <f>100*L59/500</f>
        <v>0</v>
      </c>
      <c r="M80" s="23"/>
      <c r="N80" s="23"/>
      <c r="O80" s="23"/>
      <c r="P80" s="23">
        <f>100*P59/500</f>
        <v>1.2</v>
      </c>
    </row>
    <row r="81" spans="1:16" ht="12.75">
      <c r="A81" s="21" t="s">
        <v>87</v>
      </c>
      <c r="B81" s="21">
        <v>5</v>
      </c>
      <c r="C81" s="21">
        <v>2</v>
      </c>
      <c r="D81" s="22">
        <v>7.599999904632568</v>
      </c>
      <c r="E81" s="23">
        <f>100*E60/500</f>
        <v>0</v>
      </c>
      <c r="F81" s="23"/>
      <c r="G81" s="23"/>
      <c r="H81" s="23"/>
      <c r="I81" s="23">
        <f>100*I60/500</f>
        <v>0</v>
      </c>
      <c r="J81" s="14"/>
      <c r="K81" s="22">
        <v>7.599999904632568</v>
      </c>
      <c r="L81" s="23">
        <f>100*L60/500</f>
        <v>-0.8</v>
      </c>
      <c r="M81" s="23"/>
      <c r="N81" s="23"/>
      <c r="O81" s="23"/>
      <c r="P81" s="23">
        <f>100*P60/500</f>
        <v>0</v>
      </c>
    </row>
    <row r="82" spans="1:16" ht="12.75">
      <c r="A82" s="21" t="s">
        <v>7</v>
      </c>
      <c r="B82" s="21">
        <v>1</v>
      </c>
      <c r="C82" s="21">
        <v>0.25</v>
      </c>
      <c r="D82" s="22">
        <v>6.400000095367432</v>
      </c>
      <c r="E82" s="23"/>
      <c r="F82" s="23">
        <f>100*F61/1000</f>
        <v>84.8</v>
      </c>
      <c r="G82" s="23"/>
      <c r="H82" s="23"/>
      <c r="I82" s="23"/>
      <c r="J82" s="14"/>
      <c r="K82" s="22">
        <v>6.599999904632568</v>
      </c>
      <c r="L82" s="23"/>
      <c r="M82" s="23">
        <f>100*M61/1000</f>
        <v>63.7</v>
      </c>
      <c r="N82" s="23"/>
      <c r="O82" s="23"/>
      <c r="P82" s="23"/>
    </row>
    <row r="83" spans="1:16" ht="12.75">
      <c r="A83" s="21" t="s">
        <v>7</v>
      </c>
      <c r="B83" s="21">
        <v>2</v>
      </c>
      <c r="C83" s="21">
        <v>0.25</v>
      </c>
      <c r="D83" s="22">
        <v>7.099999904632568</v>
      </c>
      <c r="E83" s="23"/>
      <c r="F83" s="23">
        <f>100*F62/1000</f>
        <v>12.9</v>
      </c>
      <c r="G83" s="23"/>
      <c r="H83" s="23"/>
      <c r="I83" s="23"/>
      <c r="J83" s="14"/>
      <c r="K83" s="22">
        <v>7.400000095367432</v>
      </c>
      <c r="L83" s="23"/>
      <c r="M83" s="23">
        <f>100*M62/1000</f>
        <v>7</v>
      </c>
      <c r="N83" s="23"/>
      <c r="O83" s="23"/>
      <c r="P83" s="23"/>
    </row>
    <row r="84" spans="1:16" ht="12.75">
      <c r="A84" s="21" t="s">
        <v>7</v>
      </c>
      <c r="B84" s="21">
        <v>3</v>
      </c>
      <c r="C84" s="21">
        <v>0.5</v>
      </c>
      <c r="D84" s="22">
        <v>7.800000190734863</v>
      </c>
      <c r="E84" s="23"/>
      <c r="F84" s="23">
        <f>100*F63/1000</f>
        <v>1.3</v>
      </c>
      <c r="G84" s="23"/>
      <c r="H84" s="23"/>
      <c r="I84" s="23"/>
      <c r="J84" s="14"/>
      <c r="K84" s="22">
        <v>7.800000190734863</v>
      </c>
      <c r="L84" s="23"/>
      <c r="M84" s="23">
        <f>100*M63/1000</f>
        <v>0.8</v>
      </c>
      <c r="N84" s="23"/>
      <c r="O84" s="23"/>
      <c r="P84" s="23"/>
    </row>
    <row r="85" spans="1:16" ht="12.75">
      <c r="A85" s="21" t="s">
        <v>7</v>
      </c>
      <c r="B85" s="21">
        <v>4</v>
      </c>
      <c r="C85" s="21">
        <v>1</v>
      </c>
      <c r="D85" s="22">
        <v>7.5</v>
      </c>
      <c r="E85" s="23"/>
      <c r="F85" s="23">
        <f>100*F64/1000</f>
        <v>1</v>
      </c>
      <c r="G85" s="23"/>
      <c r="H85" s="23"/>
      <c r="I85" s="23"/>
      <c r="J85" s="14"/>
      <c r="K85" s="22">
        <v>7.800000190734863</v>
      </c>
      <c r="L85" s="23"/>
      <c r="M85" s="23">
        <f>100*M64/1000</f>
        <v>0</v>
      </c>
      <c r="N85" s="23"/>
      <c r="O85" s="23"/>
      <c r="P85" s="23"/>
    </row>
    <row r="86" spans="1:16" ht="13.5" thickBot="1">
      <c r="A86" s="25" t="s">
        <v>7</v>
      </c>
      <c r="B86" s="25">
        <v>5</v>
      </c>
      <c r="C86" s="25">
        <v>2</v>
      </c>
      <c r="D86" s="26">
        <v>7.5</v>
      </c>
      <c r="E86" s="27"/>
      <c r="F86" s="27">
        <f>100*F65/1000</f>
        <v>0</v>
      </c>
      <c r="G86" s="27"/>
      <c r="H86" s="27"/>
      <c r="I86" s="27"/>
      <c r="J86" s="15"/>
      <c r="K86" s="26">
        <v>7.5</v>
      </c>
      <c r="L86" s="27"/>
      <c r="M86" s="27">
        <f>100*M65/1000</f>
        <v>0</v>
      </c>
      <c r="N86" s="27"/>
      <c r="O86" s="27"/>
      <c r="P86" s="27"/>
    </row>
    <row r="88" spans="5:31" ht="13.5" thickBot="1">
      <c r="E88" s="15"/>
      <c r="F88" s="15"/>
      <c r="G88" s="15"/>
      <c r="H88" s="15"/>
      <c r="I88" s="35" t="s">
        <v>103</v>
      </c>
      <c r="J88" s="35"/>
      <c r="K88" s="35"/>
      <c r="L88" s="15"/>
      <c r="M88" s="15"/>
      <c r="N88" s="15"/>
      <c r="V88" s="15"/>
      <c r="W88" s="15"/>
      <c r="X88" s="15"/>
      <c r="Y88" s="15"/>
      <c r="Z88" s="35" t="s">
        <v>103</v>
      </c>
      <c r="AA88" s="35"/>
      <c r="AB88" s="35"/>
      <c r="AC88" s="15"/>
      <c r="AD88" s="15"/>
      <c r="AE88" s="15"/>
    </row>
    <row r="89" spans="6:27" ht="12.75">
      <c r="F89" s="24" t="s">
        <v>104</v>
      </c>
      <c r="G89" s="24" t="s">
        <v>105</v>
      </c>
      <c r="M89" s="24" t="s">
        <v>104</v>
      </c>
      <c r="N89" s="24" t="s">
        <v>105</v>
      </c>
      <c r="W89" s="24" t="s">
        <v>104</v>
      </c>
      <c r="X89" s="24" t="s">
        <v>105</v>
      </c>
      <c r="Z89" s="24" t="s">
        <v>104</v>
      </c>
      <c r="AA89" s="24" t="s">
        <v>105</v>
      </c>
    </row>
    <row r="90" spans="4:27" ht="12.75">
      <c r="D90" s="14"/>
      <c r="E90" s="13" t="s">
        <v>7</v>
      </c>
      <c r="F90" s="41"/>
      <c r="G90" s="41"/>
      <c r="M90" s="41"/>
      <c r="N90" s="41"/>
      <c r="V90" s="13" t="s">
        <v>7</v>
      </c>
      <c r="W90">
        <v>100</v>
      </c>
      <c r="X90">
        <v>100</v>
      </c>
      <c r="Z90">
        <v>100</v>
      </c>
      <c r="AA90">
        <v>100</v>
      </c>
    </row>
    <row r="91" spans="4:27" ht="12.75">
      <c r="D91" s="14"/>
      <c r="E91" s="13" t="s">
        <v>8</v>
      </c>
      <c r="F91" s="41"/>
      <c r="G91" s="41"/>
      <c r="M91" s="41"/>
      <c r="N91" s="41"/>
      <c r="V91" s="13" t="s">
        <v>8</v>
      </c>
      <c r="W91">
        <v>69</v>
      </c>
      <c r="X91">
        <v>66</v>
      </c>
      <c r="Z91">
        <v>61</v>
      </c>
      <c r="AA91">
        <v>56</v>
      </c>
    </row>
    <row r="92" spans="4:27" ht="14.25">
      <c r="D92" s="13"/>
      <c r="E92" s="13" t="s">
        <v>94</v>
      </c>
      <c r="F92" s="41"/>
      <c r="G92" s="41"/>
      <c r="M92" s="41"/>
      <c r="N92" s="41"/>
      <c r="V92" s="13" t="s">
        <v>94</v>
      </c>
      <c r="W92">
        <v>62</v>
      </c>
      <c r="X92">
        <v>58</v>
      </c>
      <c r="Z92">
        <v>38</v>
      </c>
      <c r="AA92">
        <v>33</v>
      </c>
    </row>
    <row r="93" spans="4:27" ht="14.25">
      <c r="D93" s="14"/>
      <c r="E93" s="13" t="s">
        <v>90</v>
      </c>
      <c r="F93" s="41"/>
      <c r="G93" s="41"/>
      <c r="M93" s="41"/>
      <c r="N93" s="41"/>
      <c r="V93" s="13" t="s">
        <v>90</v>
      </c>
      <c r="W93">
        <v>6</v>
      </c>
      <c r="X93">
        <v>20</v>
      </c>
      <c r="Z93">
        <v>0</v>
      </c>
      <c r="AA93">
        <v>1</v>
      </c>
    </row>
    <row r="94" spans="4:27" ht="12.75">
      <c r="D94" s="14"/>
      <c r="E94" s="13" t="s">
        <v>9</v>
      </c>
      <c r="F94" s="41"/>
      <c r="G94" s="41"/>
      <c r="M94" s="41"/>
      <c r="N94" s="41"/>
      <c r="V94" s="13" t="s">
        <v>9</v>
      </c>
      <c r="W94">
        <v>1</v>
      </c>
      <c r="X94">
        <v>10</v>
      </c>
      <c r="Z94">
        <v>0</v>
      </c>
      <c r="AA94">
        <v>0</v>
      </c>
    </row>
  </sheetData>
  <mergeCells count="23">
    <mergeCell ref="D2:I2"/>
    <mergeCell ref="K2:P2"/>
    <mergeCell ref="L4:P4"/>
    <mergeCell ref="Z88:AB88"/>
    <mergeCell ref="A1:P1"/>
    <mergeCell ref="A27:P27"/>
    <mergeCell ref="A47:P47"/>
    <mergeCell ref="D48:I48"/>
    <mergeCell ref="K48:P48"/>
    <mergeCell ref="D28:I28"/>
    <mergeCell ref="K28:P28"/>
    <mergeCell ref="E30:I30"/>
    <mergeCell ref="L30:P30"/>
    <mergeCell ref="E4:I4"/>
    <mergeCell ref="E50:I50"/>
    <mergeCell ref="L50:P50"/>
    <mergeCell ref="A68:P68"/>
    <mergeCell ref="D69:I69"/>
    <mergeCell ref="K69:P69"/>
    <mergeCell ref="E71:I71"/>
    <mergeCell ref="L71:P71"/>
    <mergeCell ref="A67:P67"/>
    <mergeCell ref="I88:K88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swfaldb3</dc:creator>
  <cp:keywords/>
  <dc:description/>
  <cp:lastModifiedBy> Soil Fertility</cp:lastModifiedBy>
  <cp:lastPrinted>2003-09-09T20:18:46Z</cp:lastPrinted>
  <dcterms:created xsi:type="dcterms:W3CDTF">2003-09-05T21:46:17Z</dcterms:created>
  <dcterms:modified xsi:type="dcterms:W3CDTF">2003-09-09T20:22:22Z</dcterms:modified>
  <cp:category/>
  <cp:version/>
  <cp:contentType/>
  <cp:contentStatus/>
</cp:coreProperties>
</file>